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капремонт кровли по Программе 2013г.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капремонт кровли по Программе 2013г.</t>
        </r>
      </text>
    </comment>
  </commentList>
</comments>
</file>

<file path=xl/sharedStrings.xml><?xml version="1.0" encoding="utf-8"?>
<sst xmlns="http://schemas.openxmlformats.org/spreadsheetml/2006/main" count="341" uniqueCount="181">
  <si>
    <t>Начало управления:</t>
  </si>
  <si>
    <t>Адрес:</t>
  </si>
  <si>
    <t>1.</t>
  </si>
  <si>
    <t>Сведения о начислениях и поступившим оплатам по статье "Текущий ремонт"</t>
  </si>
  <si>
    <t>месяц</t>
  </si>
  <si>
    <t>начислено населению</t>
  </si>
  <si>
    <t>поступило от населения</t>
  </si>
  <si>
    <t>долг (переплата) населения</t>
  </si>
  <si>
    <t>ИТОГО:</t>
  </si>
  <si>
    <t xml:space="preserve">Тариф на текущий ремонт </t>
  </si>
  <si>
    <t>2.</t>
  </si>
  <si>
    <t>Сведения о выполненых работах по текущему ремонту</t>
  </si>
  <si>
    <t>Месяц</t>
  </si>
  <si>
    <t>Вид работы</t>
  </si>
  <si>
    <t>сумма</t>
  </si>
  <si>
    <t xml:space="preserve">3. </t>
  </si>
  <si>
    <t>Финансовый результат по дому</t>
  </si>
  <si>
    <t>собрано на текущий ремонт</t>
  </si>
  <si>
    <t>выполнено по текущему ремонту</t>
  </si>
  <si>
    <t xml:space="preserve">Остаток ( перерасход) средств </t>
  </si>
  <si>
    <t>с нарастающим</t>
  </si>
  <si>
    <t>4,16 руб/кв.м.</t>
  </si>
  <si>
    <t>Отчет жильцам за период управления ООО "УЖИК" за 2010г.</t>
  </si>
  <si>
    <t>на 01.01.10</t>
  </si>
  <si>
    <t>Артемовская 5</t>
  </si>
  <si>
    <t>с 01.04.10г.</t>
  </si>
  <si>
    <t>Дверь металлическая 4 подъезд</t>
  </si>
  <si>
    <t>отсутствие дворника</t>
  </si>
  <si>
    <t>апр-май</t>
  </si>
  <si>
    <t>Ремонт щита ВРУ</t>
  </si>
  <si>
    <t>установка скамейки 3шт</t>
  </si>
  <si>
    <t>Замена задвижки</t>
  </si>
  <si>
    <t>Двери металлические (5 шт)</t>
  </si>
  <si>
    <t>на 01.01.11г.</t>
  </si>
  <si>
    <t>Строительная экспертиза</t>
  </si>
  <si>
    <t>Отчет жильцам за период управления ООО "УЖИК" за 2011г.</t>
  </si>
  <si>
    <t>4,62 руб/кв.м.</t>
  </si>
  <si>
    <t>на 01.01.11</t>
  </si>
  <si>
    <t>стенды и таблички</t>
  </si>
  <si>
    <t>Контейнер ТБО</t>
  </si>
  <si>
    <t>Проверка вент.каналов</t>
  </si>
  <si>
    <t>доп.ср-ва</t>
  </si>
  <si>
    <t>ремонт нижнего розлива отопления</t>
  </si>
  <si>
    <t>Установка насоса</t>
  </si>
  <si>
    <t>на 01.01.12г.</t>
  </si>
  <si>
    <t>Отчет жильцам за период управления ООО "УЖИК" за 2012г.</t>
  </si>
  <si>
    <t>на 01.01.12</t>
  </si>
  <si>
    <t>Контейнер ТБО 2 шт. (арт3,5, Бер5)</t>
  </si>
  <si>
    <t>установка насоса</t>
  </si>
  <si>
    <t>Утепление труб отопления в подвале</t>
  </si>
  <si>
    <t>1кв</t>
  </si>
  <si>
    <t>Установка УУТЭ</t>
  </si>
  <si>
    <t>Обслуживание УУТЭ</t>
  </si>
  <si>
    <t>обновлять</t>
  </si>
  <si>
    <t>Промывка системы отопления</t>
  </si>
  <si>
    <t>Проверка газопровода</t>
  </si>
  <si>
    <t>с 1 июля 2012г. Тариф: 16,10 руб./кв.м.</t>
  </si>
  <si>
    <t>содержание - 7,31 руб./кв.м.</t>
  </si>
  <si>
    <t>тек.ремонт - 5,01 руб./кв.м.</t>
  </si>
  <si>
    <t>управление - 1,81 руб./кв.м.</t>
  </si>
  <si>
    <t>вывоз ТБО - 1,97 руб./кв.м.</t>
  </si>
  <si>
    <t>Ремонт ХВС кв.23</t>
  </si>
  <si>
    <t>насос, мастика, мастика, замена стояка отопления</t>
  </si>
  <si>
    <t>покраска дверей, мастика на кровлю</t>
  </si>
  <si>
    <t>тс</t>
  </si>
  <si>
    <t>Экспертиза+проект (кровля)</t>
  </si>
  <si>
    <t>известь, краска, кисти</t>
  </si>
  <si>
    <t>4п.</t>
  </si>
  <si>
    <t>течь кровли</t>
  </si>
  <si>
    <t>замена автомата, течь радиатора</t>
  </si>
  <si>
    <t>установка перил, остекление окон</t>
  </si>
  <si>
    <t>закрыты подвал.окна</t>
  </si>
  <si>
    <t>на 01.01.13г.</t>
  </si>
  <si>
    <t>гермитиз-я межпанельных швов торца</t>
  </si>
  <si>
    <t>замена розетки, замка,замена лампочки,</t>
  </si>
  <si>
    <t>Отчет жильцам за период управления ООО "УЖИК" за 2013г.</t>
  </si>
  <si>
    <t>на 01.01.13</t>
  </si>
  <si>
    <t>лампочки, патрон, обшиты вход.двери, эл.материалы, ремонт двери</t>
  </si>
  <si>
    <t>янв-дек12</t>
  </si>
  <si>
    <t xml:space="preserve">тс </t>
  </si>
  <si>
    <t>мастика (-1720 снятие); материалы на субботник (2003)</t>
  </si>
  <si>
    <t>замок на УУТЭ (117р), установка песочницы(3556,12р), подсыпка двора (3600р), обслед.щитов(405 р)</t>
  </si>
  <si>
    <t>промывка отопительной системы</t>
  </si>
  <si>
    <t xml:space="preserve">автовышка для закреп.обшивки </t>
  </si>
  <si>
    <t>доп.сбор</t>
  </si>
  <si>
    <t>Сведения о выполненных работах по текущему ремонту</t>
  </si>
  <si>
    <t>закрытие подвальных окон</t>
  </si>
  <si>
    <t>течь стояка ХВС (кв. 60)</t>
  </si>
  <si>
    <t xml:space="preserve">замена выпуска канализации вс подвала до колодца </t>
  </si>
  <si>
    <t>с 01.11.13г. для собств-в жил.помещений</t>
  </si>
  <si>
    <t>Тариф 20,73 руб./кв.м.</t>
  </si>
  <si>
    <t>вывоз ТБО 2,14 руб./кв.м.</t>
  </si>
  <si>
    <t>на 01.01.14г.</t>
  </si>
  <si>
    <t>янв-апр., окт.,нояб., декаб. 13</t>
  </si>
  <si>
    <t>техническое диагностирование внутридомового газопровода</t>
  </si>
  <si>
    <t>услуги ас-машины (откачка)</t>
  </si>
  <si>
    <t>содержание 11,15 руб./кв.м. тек.ремонт 7,44 руб./кв.м.</t>
  </si>
  <si>
    <t>с 01.09.13г. для нанимателей жил.помещений</t>
  </si>
  <si>
    <t>Отчет жильцам за период управления ООО "УЖИК" за 2014г.</t>
  </si>
  <si>
    <t>на 01.01.14</t>
  </si>
  <si>
    <t>сжим</t>
  </si>
  <si>
    <t>утепление дверей 1-2 подъезды (наряд № 88 от 10.01.2014)</t>
  </si>
  <si>
    <t>возврат</t>
  </si>
  <si>
    <t>экспертиза, проект</t>
  </si>
  <si>
    <t>устранение порыва ХВС (наряд №1104 от 20.03.2014)</t>
  </si>
  <si>
    <t xml:space="preserve">замена кранов и пуск газа </t>
  </si>
  <si>
    <t>диагностика внутреннего газопровода</t>
  </si>
  <si>
    <t xml:space="preserve">установка замков, проушин на входы в подвал </t>
  </si>
  <si>
    <t>материалы на субботник</t>
  </si>
  <si>
    <t>замена подводки к батареям (наряд № 2108 от 03.06.2014 г.)</t>
  </si>
  <si>
    <t>Текущий ремонт</t>
  </si>
  <si>
    <t>Капремонт</t>
  </si>
  <si>
    <t>Благоустройство</t>
  </si>
  <si>
    <t>Прочие работы, услуги</t>
  </si>
  <si>
    <t>Финансовый результат по дому по ул.Артемовская, 5</t>
  </si>
  <si>
    <t>Поступило денежных средств, руб.</t>
  </si>
  <si>
    <t>Выполнено работ на сумму, руб.</t>
  </si>
  <si>
    <t xml:space="preserve">4. </t>
  </si>
  <si>
    <t>Наименование организации</t>
  </si>
  <si>
    <t>Начислено денежных средств, руб.</t>
  </si>
  <si>
    <t>Прочее</t>
  </si>
  <si>
    <t>Итого</t>
  </si>
  <si>
    <t>Использование общего имущества дома по ул.Артемовская, 5</t>
  </si>
  <si>
    <t>содержание 11,15 руб./кв.м.                                  тек.ремонт 7,44 руб./кв.м.</t>
  </si>
  <si>
    <t xml:space="preserve">Остаток (перерасход) средств </t>
  </si>
  <si>
    <t>Выполненные работы в МКД по ул.Артемовская, 5</t>
  </si>
  <si>
    <t>откачка воды из подвала (акт о приемке вып.работ)</t>
  </si>
  <si>
    <t>утеплн.двери, замена столба на бельевой площадке (наряд №2898 от 22.07.14)</t>
  </si>
  <si>
    <t>устранение течи в соединении трубы радиатора (наряд №2949 от 25.07.14)</t>
  </si>
  <si>
    <t>ремонт козырьков (наряд №3750 от 16.09.14)-13550 руб.; ремонт батареи (наряд №3491 от 02.09.14)-227 руб.</t>
  </si>
  <si>
    <t>замена партрона, лампочки в тамбуре (наряд №4320 от 20.10.14); покраска контейнеров - 294,96руб.</t>
  </si>
  <si>
    <t>Ростелеком</t>
  </si>
  <si>
    <t>с окт.14</t>
  </si>
  <si>
    <t>кап.ремонт стояка хвс (акт о приемке выполн.работ)</t>
  </si>
  <si>
    <t>закрепление ливневки (наряд№3960а от 02.10.14)-10 руб., сварка трубы отопления (наряд№2767 от 14.07.14)-200руб.</t>
  </si>
  <si>
    <t>разовое снятие архивных данных УУТЭ (счет-фактура №1128 от 15.12.14)</t>
  </si>
  <si>
    <t>щебень (наряд№5288 от 10.12.14)</t>
  </si>
  <si>
    <t>янв.,февр., март, апр., окт., ноя., дек. 14</t>
  </si>
  <si>
    <t>на 01.01.15г.</t>
  </si>
  <si>
    <t>Отчет жильцам за период управления ООО "УЖИК" за 2015г.</t>
  </si>
  <si>
    <t>на 01.01.15</t>
  </si>
  <si>
    <t>замена ревизии, отвода (наряд№1356 от 28.01.2015)-202 руб., устранение течи батареи (наряд 136 от 13.01.15)-282 руб.</t>
  </si>
  <si>
    <t>замки навесные, проушины (наряд от 13.02.15)</t>
  </si>
  <si>
    <t>замена рубильника (наряд№1513 от 23.04.2015)</t>
  </si>
  <si>
    <t>обработка подвала биоферментными и дезинфецирующими средствами  (наряд от 22.08.14)</t>
  </si>
  <si>
    <t>снятие по мун.кв. 1,4,11,19,25, 33,36, 42, 75,79, 83 по ремонту ЦО</t>
  </si>
  <si>
    <t>материалы на субботник (по заявлению)</t>
  </si>
  <si>
    <t>Обслуживание УУТЭ (отопит.период)</t>
  </si>
  <si>
    <t>ремонт стояка кнс (наряд №1217 от 28.07.15)</t>
  </si>
  <si>
    <t>замена подводки к радиатору (наряд 2616 от 08.10.2015)</t>
  </si>
  <si>
    <t>на 01.12.15г.</t>
  </si>
  <si>
    <t>янв.,фев., март, апр., окт., нояб.,  2015</t>
  </si>
  <si>
    <t>Финансовый результат по статье "Текущий ремонт" МКД по ул.Артемовская, 5</t>
  </si>
  <si>
    <t>янв.,фев., март, апр., май, июнь, июль, август, сент., окт., нояб.  2015</t>
  </si>
  <si>
    <t>с 01.11.2015 г.</t>
  </si>
  <si>
    <t>Прекращение управления:</t>
  </si>
  <si>
    <t>заключен дроговор на установку УУТЭ (протокол № 2/2015 от 30.10.2015 г.) стоимость работ 205000 руб.</t>
  </si>
  <si>
    <t>отсыпка подвала щебнем (наряд 169 от 13.05.2015)</t>
  </si>
  <si>
    <t>укрепление козырька (наряд№403 от 31.05.15)-240+820,22 руб, ремонт окон.рамы, укрепление водосточной трубы (наряд№387 от 29.05.15)-128+820,22 руб, устранение порыва стояка хвс (наряд№ 787 от 30.06.15)-246 руб</t>
  </si>
  <si>
    <t>восстановление электроосвещения (4 под.) (наряд 1233 от 28.07.2015)</t>
  </si>
  <si>
    <t>замена подводки к радиатору (наряд 1740 от 27.08.2015)</t>
  </si>
  <si>
    <t>ремонт эл.патрона (наряд 2165 от 17.09.2015</t>
  </si>
  <si>
    <t>замена шарового крана (наряд 2797 от 19.10.20150</t>
  </si>
  <si>
    <t>установка крана на радиатор (наряд 2818 от 21.10.2015)</t>
  </si>
  <si>
    <t>замена стекла (6 под) (наряд 2937 от 27.10.2015)</t>
  </si>
  <si>
    <t>Всего за отчетный период:</t>
  </si>
  <si>
    <t>Нарастающим итогом   с начала управления</t>
  </si>
  <si>
    <t>Выполнено работ на 01.01.15</t>
  </si>
  <si>
    <t>щебень (товарная накладная № 432 от 20.08.2015г.</t>
  </si>
  <si>
    <t>щебень (товарная накладная № 452 от 26.08.2015г.)</t>
  </si>
  <si>
    <t>изготовление копии тех.паспорта (с/ф № 2527/1501/000011 от 15.01.2015)</t>
  </si>
  <si>
    <t>услуги по агентскому договору от 07.10.2015  (счет № 145 от 12.11.2015)</t>
  </si>
  <si>
    <t>услуги по агентскому договору от 07.10.2015  (счет № 161 от 07.12.2015)</t>
  </si>
  <si>
    <t>ремонт межпанельных швов (акт о приемке выполненых работ от 10.11.2015 г.)</t>
  </si>
  <si>
    <t xml:space="preserve">Остаток (+), перерасход (-) средств </t>
  </si>
  <si>
    <t>Нарастающим итогом, с начала управления</t>
  </si>
  <si>
    <t>Задолженность (-), переплата (+)</t>
  </si>
  <si>
    <t>Поступило от населения</t>
  </si>
  <si>
    <t>Начислено населению</t>
  </si>
  <si>
    <t>Зар.плата дворнику</t>
  </si>
  <si>
    <t>Реконструкция УУТЭ (счет-фактура № 12 от 02.03.2016 г., акт № 12 на выполнение работ)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</si>
</sst>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" fontId="1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wrapText="1"/>
    </xf>
    <xf numFmtId="17" fontId="1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17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7" fontId="1" fillId="0" borderId="14" xfId="0" applyNumberFormat="1" applyFont="1" applyBorder="1" applyAlignment="1">
      <alignment vertical="center"/>
    </xf>
    <xf numFmtId="17" fontId="1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7" fontId="1" fillId="0" borderId="16" xfId="0" applyNumberFormat="1" applyFont="1" applyBorder="1" applyAlignment="1">
      <alignment vertical="center"/>
    </xf>
    <xf numFmtId="17" fontId="1" fillId="0" borderId="17" xfId="0" applyNumberFormat="1" applyFont="1" applyBorder="1" applyAlignment="1">
      <alignment vertical="center"/>
    </xf>
    <xf numFmtId="17" fontId="1" fillId="0" borderId="18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center"/>
    </xf>
    <xf numFmtId="17" fontId="1" fillId="0" borderId="20" xfId="0" applyNumberFormat="1" applyFont="1" applyBorder="1" applyAlignment="1">
      <alignment horizontal="right" vertical="center"/>
    </xf>
    <xf numFmtId="17" fontId="1" fillId="0" borderId="15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62">
      <selection activeCell="J53" sqref="J53"/>
    </sheetView>
  </sheetViews>
  <sheetFormatPr defaultColWidth="9.140625" defaultRowHeight="12.75"/>
  <cols>
    <col min="1" max="1" width="15.7109375" style="13" customWidth="1"/>
    <col min="2" max="2" width="26.57421875" style="13" customWidth="1"/>
    <col min="3" max="3" width="29.00390625" style="13" customWidth="1"/>
    <col min="4" max="4" width="18.57421875" style="13" customWidth="1"/>
    <col min="5" max="5" width="12.57421875" style="13" customWidth="1"/>
    <col min="6" max="6" width="10.8515625" style="13" customWidth="1"/>
    <col min="7" max="7" width="11.28125" style="13" customWidth="1"/>
    <col min="8" max="16384" width="9.140625" style="13" customWidth="1"/>
  </cols>
  <sheetData>
    <row r="1" spans="1:4" ht="12.75">
      <c r="A1" s="13" t="s">
        <v>139</v>
      </c>
      <c r="D1" s="11"/>
    </row>
    <row r="2" spans="1:2" ht="12.75">
      <c r="A2" s="11" t="s">
        <v>1</v>
      </c>
      <c r="B2" s="11" t="s">
        <v>24</v>
      </c>
    </row>
    <row r="3" spans="1:3" ht="12.75">
      <c r="A3" s="13" t="s">
        <v>0</v>
      </c>
      <c r="C3" s="13" t="s">
        <v>25</v>
      </c>
    </row>
    <row r="4" spans="1:3" ht="12.75">
      <c r="A4" s="13" t="s">
        <v>155</v>
      </c>
      <c r="C4" s="13" t="s">
        <v>154</v>
      </c>
    </row>
    <row r="5" spans="1:5" ht="25.5" customHeight="1">
      <c r="A5" s="13" t="s">
        <v>89</v>
      </c>
      <c r="C5" s="58" t="s">
        <v>90</v>
      </c>
      <c r="D5" s="49" t="s">
        <v>123</v>
      </c>
      <c r="E5" s="49"/>
    </row>
    <row r="6" spans="1:5" ht="12.75">
      <c r="A6" s="13" t="s">
        <v>97</v>
      </c>
      <c r="C6" s="58"/>
      <c r="D6" s="50" t="s">
        <v>91</v>
      </c>
      <c r="E6" s="50"/>
    </row>
    <row r="7" ht="12.75"/>
    <row r="8" spans="1:2" s="36" customFormat="1" ht="12.75">
      <c r="A8" s="36" t="s">
        <v>2</v>
      </c>
      <c r="B8" s="36" t="s">
        <v>3</v>
      </c>
    </row>
    <row r="9" ht="12.75"/>
    <row r="10" spans="1:4" s="17" customFormat="1" ht="38.25">
      <c r="A10" s="43" t="s">
        <v>12</v>
      </c>
      <c r="B10" s="43" t="s">
        <v>178</v>
      </c>
      <c r="C10" s="43" t="s">
        <v>177</v>
      </c>
      <c r="D10" s="43" t="s">
        <v>176</v>
      </c>
    </row>
    <row r="11" spans="1:4" ht="12.75">
      <c r="A11" s="8" t="s">
        <v>140</v>
      </c>
      <c r="B11" s="9">
        <f>'2014'!B23</f>
        <v>2036912.78</v>
      </c>
      <c r="C11" s="9">
        <f>'2014'!C23</f>
        <v>1968824.17</v>
      </c>
      <c r="D11" s="9">
        <f>C11-B11</f>
        <v>-68088.6100000001</v>
      </c>
    </row>
    <row r="12" spans="1:4" ht="12.75">
      <c r="A12" s="3">
        <v>42005</v>
      </c>
      <c r="B12" s="8">
        <v>32857.29</v>
      </c>
      <c r="C12" s="8">
        <v>37864.31</v>
      </c>
      <c r="D12" s="9">
        <f>C12-B12</f>
        <v>5007.019999999997</v>
      </c>
    </row>
    <row r="13" spans="1:4" ht="12.75">
      <c r="A13" s="3">
        <v>42036</v>
      </c>
      <c r="B13" s="8">
        <f aca="true" t="shared" si="0" ref="B13:B18">B12</f>
        <v>32857.29</v>
      </c>
      <c r="C13" s="8">
        <v>31688.21</v>
      </c>
      <c r="D13" s="9">
        <f aca="true" t="shared" si="1" ref="D13:D25">C13-B13</f>
        <v>-1169.0800000000017</v>
      </c>
    </row>
    <row r="14" spans="1:4" ht="12.75">
      <c r="A14" s="3">
        <v>42064</v>
      </c>
      <c r="B14" s="8">
        <f t="shared" si="0"/>
        <v>32857.29</v>
      </c>
      <c r="C14" s="8">
        <v>32343.32</v>
      </c>
      <c r="D14" s="9">
        <f t="shared" si="1"/>
        <v>-513.9700000000012</v>
      </c>
    </row>
    <row r="15" spans="1:4" ht="12.75">
      <c r="A15" s="3">
        <v>42095</v>
      </c>
      <c r="B15" s="9">
        <f t="shared" si="0"/>
        <v>32857.29</v>
      </c>
      <c r="C15" s="9">
        <v>28550.7</v>
      </c>
      <c r="D15" s="9">
        <f t="shared" si="1"/>
        <v>-4306.59</v>
      </c>
    </row>
    <row r="16" spans="1:4" ht="12.75">
      <c r="A16" s="3">
        <v>42125</v>
      </c>
      <c r="B16" s="9">
        <f t="shared" si="0"/>
        <v>32857.29</v>
      </c>
      <c r="C16" s="9">
        <v>30768.04</v>
      </c>
      <c r="D16" s="9">
        <f t="shared" si="1"/>
        <v>-2089.25</v>
      </c>
    </row>
    <row r="17" spans="1:4" ht="12.75">
      <c r="A17" s="3">
        <v>42156</v>
      </c>
      <c r="B17" s="9">
        <f t="shared" si="0"/>
        <v>32857.29</v>
      </c>
      <c r="C17" s="9">
        <v>36926.53</v>
      </c>
      <c r="D17" s="9">
        <f t="shared" si="1"/>
        <v>4069.239999999998</v>
      </c>
    </row>
    <row r="18" spans="1:4" ht="12.75">
      <c r="A18" s="3">
        <v>42186</v>
      </c>
      <c r="B18" s="9">
        <f t="shared" si="0"/>
        <v>32857.29</v>
      </c>
      <c r="C18" s="9">
        <v>23216.85</v>
      </c>
      <c r="D18" s="9">
        <f t="shared" si="1"/>
        <v>-9640.440000000002</v>
      </c>
    </row>
    <row r="19" spans="1:4" ht="12.75">
      <c r="A19" s="3">
        <v>42217</v>
      </c>
      <c r="B19" s="9">
        <f>B18</f>
        <v>32857.29</v>
      </c>
      <c r="C19" s="9">
        <v>33347.53</v>
      </c>
      <c r="D19" s="9">
        <f t="shared" si="1"/>
        <v>490.23999999999796</v>
      </c>
    </row>
    <row r="20" spans="1:4" ht="12.75">
      <c r="A20" s="3">
        <v>42248</v>
      </c>
      <c r="B20" s="9">
        <v>32857.29</v>
      </c>
      <c r="C20" s="9">
        <v>29203.67</v>
      </c>
      <c r="D20" s="9">
        <f t="shared" si="1"/>
        <v>-3653.6200000000026</v>
      </c>
    </row>
    <row r="21" spans="1:4" ht="12.75">
      <c r="A21" s="3">
        <v>42278</v>
      </c>
      <c r="B21" s="9">
        <v>32857.29</v>
      </c>
      <c r="C21" s="9">
        <v>27272.89</v>
      </c>
      <c r="D21" s="9">
        <f t="shared" si="1"/>
        <v>-5584.4000000000015</v>
      </c>
    </row>
    <row r="22" spans="1:4" ht="12.75">
      <c r="A22" s="3">
        <v>42309</v>
      </c>
      <c r="B22" s="9">
        <v>32857.29</v>
      </c>
      <c r="C22" s="9">
        <v>35892.58</v>
      </c>
      <c r="D22" s="9">
        <f>C22-B22</f>
        <v>3035.290000000001</v>
      </c>
    </row>
    <row r="23" spans="1:4" ht="12.75">
      <c r="A23" s="3">
        <v>42339</v>
      </c>
      <c r="B23" s="9">
        <v>0</v>
      </c>
      <c r="C23" s="9">
        <v>36405.6</v>
      </c>
      <c r="D23" s="9">
        <f t="shared" si="1"/>
        <v>36405.6</v>
      </c>
    </row>
    <row r="24" spans="1:4" ht="12.75">
      <c r="A24" s="2" t="s">
        <v>8</v>
      </c>
      <c r="B24" s="9">
        <f>SUM(B12:B23)+B27+B28+B76</f>
        <v>369680.18999999994</v>
      </c>
      <c r="C24" s="9">
        <f>SUM(C12:C23)+C27+C28+C76</f>
        <v>391730.23</v>
      </c>
      <c r="D24" s="9">
        <f t="shared" si="1"/>
        <v>22050.040000000037</v>
      </c>
    </row>
    <row r="25" spans="1:4" s="17" customFormat="1" ht="51">
      <c r="A25" s="37" t="s">
        <v>175</v>
      </c>
      <c r="B25" s="48">
        <f>B11+B24</f>
        <v>2406592.9699999997</v>
      </c>
      <c r="C25" s="48">
        <f>C11+C24</f>
        <v>2360554.4</v>
      </c>
      <c r="D25" s="48">
        <f t="shared" si="1"/>
        <v>-46038.56999999983</v>
      </c>
    </row>
    <row r="26" ht="12.75"/>
    <row r="27" spans="1:3" ht="12.75">
      <c r="A27" s="13" t="s">
        <v>102</v>
      </c>
      <c r="C27" s="13">
        <f>B27</f>
        <v>0</v>
      </c>
    </row>
    <row r="28" ht="12.75">
      <c r="A28" s="13" t="s">
        <v>84</v>
      </c>
    </row>
    <row r="31" spans="1:2" s="36" customFormat="1" ht="12.75">
      <c r="A31" s="36" t="s">
        <v>10</v>
      </c>
      <c r="B31" s="36" t="s">
        <v>125</v>
      </c>
    </row>
    <row r="32" spans="1:7" ht="12.75">
      <c r="A32" s="11" t="s">
        <v>167</v>
      </c>
      <c r="G32" s="11">
        <f>'2014'!H62</f>
        <v>1667886.6</v>
      </c>
    </row>
    <row r="33" spans="1:7" ht="27" customHeight="1">
      <c r="A33" s="37" t="s">
        <v>12</v>
      </c>
      <c r="B33" s="51" t="s">
        <v>13</v>
      </c>
      <c r="C33" s="51"/>
      <c r="D33" s="37" t="s">
        <v>110</v>
      </c>
      <c r="E33" s="37" t="s">
        <v>111</v>
      </c>
      <c r="F33" s="37" t="s">
        <v>112</v>
      </c>
      <c r="G33" s="37" t="s">
        <v>113</v>
      </c>
    </row>
    <row r="34" spans="1:7" ht="63.75" customHeight="1">
      <c r="A34" s="38" t="s">
        <v>151</v>
      </c>
      <c r="B34" s="52" t="s">
        <v>147</v>
      </c>
      <c r="C34" s="53"/>
      <c r="D34" s="8"/>
      <c r="E34" s="39"/>
      <c r="F34" s="8"/>
      <c r="G34" s="8">
        <f>2400*6</f>
        <v>14400</v>
      </c>
    </row>
    <row r="35" spans="1:7" ht="93" customHeight="1">
      <c r="A35" s="16" t="s">
        <v>153</v>
      </c>
      <c r="B35" s="54" t="s">
        <v>179</v>
      </c>
      <c r="C35" s="55"/>
      <c r="D35" s="8"/>
      <c r="E35" s="8"/>
      <c r="F35" s="8"/>
      <c r="G35" s="8">
        <f>3000*11</f>
        <v>33000</v>
      </c>
    </row>
    <row r="36" spans="1:7" ht="44.25" customHeight="1">
      <c r="A36" s="3">
        <v>42005</v>
      </c>
      <c r="B36" s="56" t="s">
        <v>141</v>
      </c>
      <c r="C36" s="57"/>
      <c r="D36" s="8">
        <f>202+282</f>
        <v>484</v>
      </c>
      <c r="E36" s="8"/>
      <c r="F36" s="8"/>
      <c r="G36" s="8"/>
    </row>
    <row r="37" spans="1:7" ht="17.25" customHeight="1">
      <c r="A37" s="3">
        <v>42036</v>
      </c>
      <c r="B37" s="54" t="s">
        <v>142</v>
      </c>
      <c r="C37" s="55"/>
      <c r="D37" s="8">
        <v>1500</v>
      </c>
      <c r="E37" s="8"/>
      <c r="F37" s="8"/>
      <c r="G37" s="8"/>
    </row>
    <row r="38" spans="1:7" ht="12.75">
      <c r="A38" s="3">
        <v>42095</v>
      </c>
      <c r="B38" s="56" t="s">
        <v>143</v>
      </c>
      <c r="C38" s="57"/>
      <c r="D38" s="8">
        <v>5500</v>
      </c>
      <c r="E38" s="8"/>
      <c r="F38" s="8"/>
      <c r="G38" s="8"/>
    </row>
    <row r="39" spans="1:7" ht="12.75">
      <c r="A39" s="3">
        <v>42125</v>
      </c>
      <c r="B39" s="52" t="s">
        <v>146</v>
      </c>
      <c r="C39" s="53"/>
      <c r="D39" s="8"/>
      <c r="E39" s="8"/>
      <c r="F39" s="8">
        <v>2594</v>
      </c>
      <c r="G39" s="8"/>
    </row>
    <row r="40" spans="1:7" ht="20.25" customHeight="1">
      <c r="A40" s="3">
        <v>42125</v>
      </c>
      <c r="B40" s="56" t="s">
        <v>157</v>
      </c>
      <c r="C40" s="57"/>
      <c r="D40" s="8"/>
      <c r="E40" s="8"/>
      <c r="F40" s="8">
        <f>7500+7874.16</f>
        <v>15374.16</v>
      </c>
      <c r="G40" s="8"/>
    </row>
    <row r="41" spans="1:7" ht="54" customHeight="1">
      <c r="A41" s="40">
        <v>42156</v>
      </c>
      <c r="B41" s="56" t="s">
        <v>158</v>
      </c>
      <c r="C41" s="57"/>
      <c r="D41" s="8">
        <f>128+820.22+246</f>
        <v>1194.22</v>
      </c>
      <c r="E41" s="8"/>
      <c r="F41" s="8">
        <f>240+820.22</f>
        <v>1060.22</v>
      </c>
      <c r="G41" s="8"/>
    </row>
    <row r="42" spans="1:7" ht="27" customHeight="1">
      <c r="A42" s="59">
        <v>42186</v>
      </c>
      <c r="B42" s="56" t="s">
        <v>148</v>
      </c>
      <c r="C42" s="57"/>
      <c r="D42" s="8">
        <v>504.85</v>
      </c>
      <c r="E42" s="8"/>
      <c r="F42" s="8"/>
      <c r="G42" s="8"/>
    </row>
    <row r="43" spans="1:7" ht="30" customHeight="1">
      <c r="A43" s="60"/>
      <c r="B43" s="56" t="s">
        <v>159</v>
      </c>
      <c r="C43" s="57"/>
      <c r="D43" s="8">
        <v>392.27</v>
      </c>
      <c r="E43" s="8"/>
      <c r="F43" s="8"/>
      <c r="G43" s="8"/>
    </row>
    <row r="44" spans="1:7" ht="30" customHeight="1">
      <c r="A44" s="3">
        <v>42217</v>
      </c>
      <c r="B44" s="56" t="s">
        <v>160</v>
      </c>
      <c r="C44" s="57"/>
      <c r="D44" s="8">
        <v>626.13</v>
      </c>
      <c r="E44" s="8"/>
      <c r="F44" s="8"/>
      <c r="G44" s="8"/>
    </row>
    <row r="45" spans="1:7" ht="30" customHeight="1">
      <c r="A45" s="3">
        <v>42248</v>
      </c>
      <c r="B45" s="56" t="s">
        <v>161</v>
      </c>
      <c r="C45" s="57"/>
      <c r="D45" s="8">
        <v>409.27</v>
      </c>
      <c r="E45" s="8"/>
      <c r="F45" s="8"/>
      <c r="G45" s="8"/>
    </row>
    <row r="46" spans="1:7" ht="30" customHeight="1">
      <c r="A46" s="63">
        <v>42278</v>
      </c>
      <c r="B46" s="56" t="s">
        <v>149</v>
      </c>
      <c r="C46" s="57"/>
      <c r="D46" s="8">
        <f>292+878.9</f>
        <v>1170.9</v>
      </c>
      <c r="E46" s="8"/>
      <c r="F46" s="8"/>
      <c r="G46" s="8"/>
    </row>
    <row r="47" spans="1:7" ht="30" customHeight="1">
      <c r="A47" s="64"/>
      <c r="B47" s="56" t="s">
        <v>162</v>
      </c>
      <c r="C47" s="57"/>
      <c r="D47" s="8">
        <v>647.45</v>
      </c>
      <c r="E47" s="8"/>
      <c r="F47" s="8"/>
      <c r="G47" s="8"/>
    </row>
    <row r="48" spans="1:7" ht="30" customHeight="1">
      <c r="A48" s="64"/>
      <c r="B48" s="56" t="s">
        <v>163</v>
      </c>
      <c r="C48" s="57"/>
      <c r="D48" s="8">
        <v>544.45</v>
      </c>
      <c r="E48" s="8"/>
      <c r="F48" s="8"/>
      <c r="G48" s="8"/>
    </row>
    <row r="49" spans="1:7" ht="30" customHeight="1">
      <c r="A49" s="65"/>
      <c r="B49" s="56" t="s">
        <v>164</v>
      </c>
      <c r="C49" s="57"/>
      <c r="D49" s="8">
        <v>1045.17</v>
      </c>
      <c r="E49" s="8"/>
      <c r="F49" s="8"/>
      <c r="G49" s="8"/>
    </row>
    <row r="50" spans="1:7" ht="30" customHeight="1">
      <c r="A50" s="74">
        <v>42339</v>
      </c>
      <c r="B50" s="61" t="s">
        <v>168</v>
      </c>
      <c r="C50" s="62"/>
      <c r="D50" s="8">
        <v>7500</v>
      </c>
      <c r="E50" s="8"/>
      <c r="F50" s="8"/>
      <c r="G50" s="8"/>
    </row>
    <row r="51" spans="1:7" ht="30" customHeight="1">
      <c r="A51" s="75"/>
      <c r="B51" s="61" t="s">
        <v>169</v>
      </c>
      <c r="C51" s="62"/>
      <c r="D51" s="8">
        <v>7500</v>
      </c>
      <c r="E51" s="8"/>
      <c r="F51" s="8"/>
      <c r="G51" s="8"/>
    </row>
    <row r="52" spans="1:7" ht="30" customHeight="1">
      <c r="A52" s="75"/>
      <c r="B52" s="61" t="s">
        <v>170</v>
      </c>
      <c r="C52" s="69"/>
      <c r="D52" s="8"/>
      <c r="E52" s="8"/>
      <c r="F52" s="8"/>
      <c r="G52" s="8">
        <v>366.26</v>
      </c>
    </row>
    <row r="53" spans="1:7" ht="30" customHeight="1">
      <c r="A53" s="75"/>
      <c r="B53" s="61" t="s">
        <v>171</v>
      </c>
      <c r="C53" s="62"/>
      <c r="D53" s="8"/>
      <c r="E53" s="8"/>
      <c r="F53" s="8"/>
      <c r="G53" s="8">
        <v>312.48</v>
      </c>
    </row>
    <row r="54" spans="1:7" ht="30" customHeight="1">
      <c r="A54" s="75"/>
      <c r="B54" s="61" t="s">
        <v>172</v>
      </c>
      <c r="C54" s="62"/>
      <c r="D54" s="8"/>
      <c r="E54" s="8"/>
      <c r="F54" s="8"/>
      <c r="G54" s="8">
        <f>63.23+609.29+978.54</f>
        <v>1651.06</v>
      </c>
    </row>
    <row r="55" spans="1:7" ht="30" customHeight="1">
      <c r="A55" s="76"/>
      <c r="B55" s="61" t="s">
        <v>173</v>
      </c>
      <c r="C55" s="62"/>
      <c r="D55" s="8">
        <v>223499</v>
      </c>
      <c r="E55" s="8"/>
      <c r="F55" s="8"/>
      <c r="G55" s="8"/>
    </row>
    <row r="56" spans="1:7" ht="30" customHeight="1">
      <c r="A56" s="3"/>
      <c r="B56" s="90" t="s">
        <v>180</v>
      </c>
      <c r="C56" s="90"/>
      <c r="D56" s="8">
        <v>205000</v>
      </c>
      <c r="E56" s="8"/>
      <c r="F56" s="8"/>
      <c r="G56" s="8"/>
    </row>
    <row r="57" spans="1:10" s="11" customFormat="1" ht="12.75">
      <c r="A57" s="2" t="s">
        <v>8</v>
      </c>
      <c r="B57" s="70"/>
      <c r="C57" s="70"/>
      <c r="D57" s="2">
        <f>SUM(D34:D56)</f>
        <v>457517.70999999996</v>
      </c>
      <c r="E57" s="2">
        <f>SUM(E34:E56)</f>
        <v>0</v>
      </c>
      <c r="F57" s="2">
        <f>SUM(F34:F56)</f>
        <v>19028.38</v>
      </c>
      <c r="G57" s="2">
        <f>SUM(G34:G56)</f>
        <v>49729.8</v>
      </c>
      <c r="I57" s="34"/>
      <c r="J57" s="34"/>
    </row>
    <row r="58" spans="1:10" s="11" customFormat="1" ht="12.75">
      <c r="A58" s="66" t="s">
        <v>165</v>
      </c>
      <c r="B58" s="67"/>
      <c r="C58" s="67"/>
      <c r="D58" s="67"/>
      <c r="E58" s="67"/>
      <c r="F58" s="68"/>
      <c r="G58" s="47">
        <f>SUM(D57:G57)</f>
        <v>526275.89</v>
      </c>
      <c r="H58" s="41"/>
      <c r="I58" s="34"/>
      <c r="J58" s="34"/>
    </row>
    <row r="59" spans="1:7" s="11" customFormat="1" ht="12.75">
      <c r="A59" s="66" t="s">
        <v>166</v>
      </c>
      <c r="B59" s="67"/>
      <c r="C59" s="67"/>
      <c r="D59" s="67"/>
      <c r="E59" s="67"/>
      <c r="F59" s="68"/>
      <c r="G59" s="2">
        <f>G32+G58</f>
        <v>2194162.49</v>
      </c>
    </row>
    <row r="61" spans="1:2" s="36" customFormat="1" ht="12.75">
      <c r="A61" s="36" t="s">
        <v>15</v>
      </c>
      <c r="B61" s="36" t="s">
        <v>152</v>
      </c>
    </row>
    <row r="64" spans="1:4" s="42" customFormat="1" ht="42.75" customHeight="1">
      <c r="A64" s="43" t="s">
        <v>4</v>
      </c>
      <c r="B64" s="43" t="s">
        <v>115</v>
      </c>
      <c r="C64" s="43" t="s">
        <v>116</v>
      </c>
      <c r="D64" s="43" t="s">
        <v>174</v>
      </c>
    </row>
    <row r="65" spans="1:4" ht="12.75">
      <c r="A65" s="8"/>
      <c r="B65" s="8"/>
      <c r="C65" s="8"/>
      <c r="D65" s="8"/>
    </row>
    <row r="66" spans="1:4" ht="12.75">
      <c r="A66" s="2" t="s">
        <v>150</v>
      </c>
      <c r="B66" s="6">
        <f>C25</f>
        <v>2360554.4</v>
      </c>
      <c r="C66" s="2">
        <f>G59</f>
        <v>2194162.49</v>
      </c>
      <c r="D66" s="6">
        <f>B66-C66</f>
        <v>166391.90999999968</v>
      </c>
    </row>
    <row r="67" spans="1:4" ht="12.75">
      <c r="A67" s="8"/>
      <c r="B67" s="8"/>
      <c r="C67" s="8"/>
      <c r="D67" s="8"/>
    </row>
    <row r="68" spans="1:4" s="11" customFormat="1" ht="35.25" customHeight="1">
      <c r="A68" s="71" t="s">
        <v>156</v>
      </c>
      <c r="B68" s="72"/>
      <c r="C68" s="72"/>
      <c r="D68" s="73"/>
    </row>
    <row r="70" spans="1:2" ht="12.75">
      <c r="A70" s="36" t="s">
        <v>117</v>
      </c>
      <c r="B70" s="36" t="s">
        <v>122</v>
      </c>
    </row>
    <row r="72" spans="1:4" s="46" customFormat="1" ht="25.5">
      <c r="A72" s="44" t="s">
        <v>118</v>
      </c>
      <c r="B72" s="44" t="s">
        <v>119</v>
      </c>
      <c r="C72" s="44" t="s">
        <v>115</v>
      </c>
      <c r="D72" s="45" t="s">
        <v>120</v>
      </c>
    </row>
    <row r="73" spans="1:4" ht="12.75">
      <c r="A73" s="8" t="s">
        <v>131</v>
      </c>
      <c r="B73" s="8">
        <f>750*11</f>
        <v>8250</v>
      </c>
      <c r="C73" s="8">
        <v>8250</v>
      </c>
      <c r="D73" s="8" t="s">
        <v>132</v>
      </c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2" t="s">
        <v>121</v>
      </c>
      <c r="B76" s="8">
        <f>SUM(B73:B75)</f>
        <v>8250</v>
      </c>
      <c r="C76" s="8">
        <f>SUM(C73:C75)</f>
        <v>8250</v>
      </c>
      <c r="D76" s="8"/>
    </row>
  </sheetData>
  <sheetProtection/>
  <mergeCells count="34">
    <mergeCell ref="A59:F59"/>
    <mergeCell ref="B52:C52"/>
    <mergeCell ref="B53:C53"/>
    <mergeCell ref="B54:C54"/>
    <mergeCell ref="B57:C57"/>
    <mergeCell ref="A68:D68"/>
    <mergeCell ref="B56:C56"/>
    <mergeCell ref="B55:C55"/>
    <mergeCell ref="A50:A55"/>
    <mergeCell ref="A58:F58"/>
    <mergeCell ref="B40:C40"/>
    <mergeCell ref="B41:C41"/>
    <mergeCell ref="B42:C42"/>
    <mergeCell ref="B46:C46"/>
    <mergeCell ref="B43:C43"/>
    <mergeCell ref="B44:C44"/>
    <mergeCell ref="B45:C45"/>
    <mergeCell ref="A42:A43"/>
    <mergeCell ref="B37:C37"/>
    <mergeCell ref="B39:C39"/>
    <mergeCell ref="B51:C51"/>
    <mergeCell ref="B50:C50"/>
    <mergeCell ref="B48:C48"/>
    <mergeCell ref="B49:C49"/>
    <mergeCell ref="B47:C47"/>
    <mergeCell ref="A46:A49"/>
    <mergeCell ref="B38:C38"/>
    <mergeCell ref="D5:E5"/>
    <mergeCell ref="D6:E6"/>
    <mergeCell ref="B33:C33"/>
    <mergeCell ref="B34:C34"/>
    <mergeCell ref="B35:C35"/>
    <mergeCell ref="B36:C36"/>
    <mergeCell ref="C5:C6"/>
  </mergeCells>
  <printOptions/>
  <pageMargins left="0.7480314960629921" right="0.3937007874015748" top="0.5905511811023623" bottom="0.3937007874015748" header="0" footer="0"/>
  <pageSetup fitToHeight="0" fitToWidth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20">
      <selection activeCell="B42" sqref="B42:C42"/>
    </sheetView>
  </sheetViews>
  <sheetFormatPr defaultColWidth="9.140625" defaultRowHeight="12.75"/>
  <cols>
    <col min="1" max="1" width="15.7109375" style="0" customWidth="1"/>
    <col min="2" max="2" width="26.57421875" style="0" customWidth="1"/>
    <col min="3" max="3" width="29.00390625" style="0" customWidth="1"/>
    <col min="4" max="4" width="18.57421875" style="0" customWidth="1"/>
    <col min="5" max="5" width="12.57421875" style="0" customWidth="1"/>
    <col min="6" max="6" width="10.8515625" style="0" customWidth="1"/>
    <col min="7" max="7" width="11.28125" style="0" customWidth="1"/>
  </cols>
  <sheetData>
    <row r="1" spans="1:4" ht="12.75">
      <c r="A1" s="13" t="s">
        <v>98</v>
      </c>
      <c r="D1" s="11"/>
    </row>
    <row r="2" spans="1:2" ht="12.75">
      <c r="A2" s="11" t="s">
        <v>1</v>
      </c>
      <c r="B2" s="11" t="s">
        <v>24</v>
      </c>
    </row>
    <row r="3" spans="1:3" ht="12.75">
      <c r="A3" t="s">
        <v>0</v>
      </c>
      <c r="C3" t="s">
        <v>25</v>
      </c>
    </row>
    <row r="4" spans="1:5" ht="25.5" customHeight="1">
      <c r="A4" s="13" t="s">
        <v>89</v>
      </c>
      <c r="C4" s="58" t="s">
        <v>90</v>
      </c>
      <c r="D4" s="49" t="s">
        <v>123</v>
      </c>
      <c r="E4" s="49"/>
    </row>
    <row r="5" spans="1:5" ht="12.75">
      <c r="A5" s="13" t="s">
        <v>97</v>
      </c>
      <c r="C5" s="58"/>
      <c r="D5" s="50" t="s">
        <v>91</v>
      </c>
      <c r="E5" s="50"/>
    </row>
    <row r="7" spans="1:2" s="4" customFormat="1" ht="15.75">
      <c r="A7" s="4" t="s">
        <v>2</v>
      </c>
      <c r="B7" s="4" t="s">
        <v>3</v>
      </c>
    </row>
    <row r="8" spans="1:4" ht="12.75">
      <c r="A8" s="13" t="s">
        <v>99</v>
      </c>
      <c r="B8" s="7">
        <f>'2013'!B23</f>
        <v>1559728.6500000001</v>
      </c>
      <c r="C8" s="7">
        <f>'2013'!C23</f>
        <v>1497870.77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34"/>
    </row>
    <row r="10" spans="1:4" ht="12.75">
      <c r="A10" s="3">
        <v>41640</v>
      </c>
      <c r="B10" s="8">
        <v>32845.38</v>
      </c>
      <c r="C10" s="8">
        <v>34111.66</v>
      </c>
      <c r="D10" s="35"/>
    </row>
    <row r="11" spans="1:4" ht="12.75">
      <c r="A11" s="3">
        <v>41671</v>
      </c>
      <c r="B11" s="8">
        <v>32773.3</v>
      </c>
      <c r="C11" s="8">
        <v>29536.42</v>
      </c>
      <c r="D11" s="35"/>
    </row>
    <row r="12" spans="1:4" ht="12.75">
      <c r="A12" s="3">
        <v>41699</v>
      </c>
      <c r="B12" s="8">
        <v>32855.8</v>
      </c>
      <c r="C12" s="8">
        <v>36459.49</v>
      </c>
      <c r="D12" s="35"/>
    </row>
    <row r="13" spans="1:4" ht="12.75">
      <c r="A13" s="3">
        <v>41730</v>
      </c>
      <c r="B13" s="9">
        <v>32855.8</v>
      </c>
      <c r="C13" s="9">
        <v>29503.96</v>
      </c>
      <c r="D13" s="35"/>
    </row>
    <row r="14" spans="1:4" ht="12.75">
      <c r="A14" s="3">
        <v>41760</v>
      </c>
      <c r="B14" s="9">
        <v>32855.8</v>
      </c>
      <c r="C14" s="9">
        <v>28035.54</v>
      </c>
      <c r="D14" s="35"/>
    </row>
    <row r="15" spans="1:4" ht="12.75">
      <c r="A15" s="3">
        <v>41791</v>
      </c>
      <c r="B15" s="9">
        <f>B14</f>
        <v>32855.8</v>
      </c>
      <c r="C15" s="9">
        <v>30818.03</v>
      </c>
      <c r="D15" s="35"/>
    </row>
    <row r="16" spans="1:4" ht="12.75">
      <c r="A16" s="3">
        <v>41821</v>
      </c>
      <c r="B16" s="9">
        <f>B15</f>
        <v>32855.8</v>
      </c>
      <c r="C16" s="9">
        <v>37640.1</v>
      </c>
      <c r="D16" s="35"/>
    </row>
    <row r="17" spans="1:4" ht="12.75">
      <c r="A17" s="3">
        <v>41852</v>
      </c>
      <c r="B17" s="9">
        <v>32857.29</v>
      </c>
      <c r="C17" s="9">
        <v>30612.17</v>
      </c>
      <c r="D17" s="35"/>
    </row>
    <row r="18" spans="1:4" ht="12.75">
      <c r="A18" s="3">
        <v>41883</v>
      </c>
      <c r="B18" s="9">
        <f>B17</f>
        <v>32857.29</v>
      </c>
      <c r="C18" s="9">
        <v>27878.2</v>
      </c>
      <c r="D18" s="35"/>
    </row>
    <row r="19" spans="1:4" ht="12.75">
      <c r="A19" s="3">
        <v>41913</v>
      </c>
      <c r="B19" s="9">
        <f>B18</f>
        <v>32857.29</v>
      </c>
      <c r="C19" s="9">
        <v>29150.89</v>
      </c>
      <c r="D19" s="35"/>
    </row>
    <row r="20" spans="1:4" ht="12.75">
      <c r="A20" s="3">
        <v>41944</v>
      </c>
      <c r="B20" s="9">
        <f>B19</f>
        <v>32857.29</v>
      </c>
      <c r="C20" s="9">
        <v>49409.76</v>
      </c>
      <c r="D20" s="35"/>
    </row>
    <row r="21" spans="1:4" ht="12.75">
      <c r="A21" s="3">
        <v>41974</v>
      </c>
      <c r="B21" s="9">
        <f>B20</f>
        <v>32857.29</v>
      </c>
      <c r="C21" s="5">
        <v>24797.18</v>
      </c>
      <c r="D21" s="35"/>
    </row>
    <row r="22" spans="1:4" ht="12.75">
      <c r="A22" s="2" t="s">
        <v>8</v>
      </c>
      <c r="B22" s="5">
        <f>SUM(B10:B21)+B25+B26+B79</f>
        <v>477184.1299999999</v>
      </c>
      <c r="C22" s="5">
        <f>SUM(C10:C21)+C25+C26+C79</f>
        <v>470953.4</v>
      </c>
      <c r="D22" s="35"/>
    </row>
    <row r="23" spans="1:4" ht="12.75">
      <c r="A23" t="s">
        <v>20</v>
      </c>
      <c r="B23" s="7">
        <f>B8+B22</f>
        <v>2036912.78</v>
      </c>
      <c r="C23" s="7">
        <f>C8+C22</f>
        <v>1968824.17</v>
      </c>
      <c r="D23" s="7"/>
    </row>
    <row r="25" spans="1:4" ht="12.75">
      <c r="A25" t="s">
        <v>102</v>
      </c>
      <c r="B25">
        <v>79500</v>
      </c>
      <c r="C25">
        <f>B25</f>
        <v>79500</v>
      </c>
      <c r="D25" t="s">
        <v>103</v>
      </c>
    </row>
    <row r="26" ht="12.75">
      <c r="A26" t="s">
        <v>84</v>
      </c>
    </row>
    <row r="29" spans="1:2" s="4" customFormat="1" ht="15.75">
      <c r="A29" s="4" t="s">
        <v>10</v>
      </c>
      <c r="B29" s="4" t="s">
        <v>125</v>
      </c>
    </row>
    <row r="30" spans="1:8" ht="15">
      <c r="A30" s="13" t="s">
        <v>99</v>
      </c>
      <c r="H30" s="27">
        <f>'2013'!D62</f>
        <v>1451980.76</v>
      </c>
    </row>
    <row r="31" spans="1:7" ht="27" customHeight="1">
      <c r="A31" s="18" t="s">
        <v>12</v>
      </c>
      <c r="B31" s="83" t="s">
        <v>13</v>
      </c>
      <c r="C31" s="83"/>
      <c r="D31" s="18" t="s">
        <v>110</v>
      </c>
      <c r="E31" s="18" t="s">
        <v>111</v>
      </c>
      <c r="F31" s="18" t="s">
        <v>112</v>
      </c>
      <c r="G31" s="18" t="s">
        <v>113</v>
      </c>
    </row>
    <row r="32" spans="1:7" ht="55.5" customHeight="1">
      <c r="A32" s="20" t="s">
        <v>137</v>
      </c>
      <c r="B32" s="77" t="s">
        <v>52</v>
      </c>
      <c r="C32" s="78"/>
      <c r="D32" s="21"/>
      <c r="E32" s="22"/>
      <c r="F32" s="21"/>
      <c r="G32" s="21">
        <f>2400*4+2400*3</f>
        <v>16800</v>
      </c>
    </row>
    <row r="33" spans="1:7" ht="27" customHeight="1">
      <c r="A33" s="23">
        <v>41640</v>
      </c>
      <c r="B33" s="84" t="s">
        <v>101</v>
      </c>
      <c r="C33" s="85"/>
      <c r="D33" s="21">
        <v>1660</v>
      </c>
      <c r="E33" s="21"/>
      <c r="F33" s="21"/>
      <c r="G33" s="21"/>
    </row>
    <row r="34" spans="1:7" ht="15">
      <c r="A34" s="23">
        <v>41730</v>
      </c>
      <c r="B34" s="21" t="s">
        <v>104</v>
      </c>
      <c r="C34" s="21"/>
      <c r="D34" s="21">
        <v>653</v>
      </c>
      <c r="E34" s="21"/>
      <c r="F34" s="21"/>
      <c r="G34" s="21"/>
    </row>
    <row r="35" spans="1:7" ht="17.25" customHeight="1">
      <c r="A35" s="23">
        <v>41730</v>
      </c>
      <c r="B35" s="84" t="s">
        <v>105</v>
      </c>
      <c r="C35" s="85"/>
      <c r="D35" s="21"/>
      <c r="E35" s="21"/>
      <c r="F35" s="21"/>
      <c r="G35" s="21">
        <v>40466.88</v>
      </c>
    </row>
    <row r="36" spans="1:7" ht="15">
      <c r="A36" s="23">
        <v>41760</v>
      </c>
      <c r="B36" s="21" t="s">
        <v>107</v>
      </c>
      <c r="C36" s="21"/>
      <c r="D36" s="21">
        <v>300</v>
      </c>
      <c r="E36" s="21"/>
      <c r="F36" s="21"/>
      <c r="G36" s="21"/>
    </row>
    <row r="37" spans="1:7" ht="15">
      <c r="A37" s="23">
        <v>41760</v>
      </c>
      <c r="B37" s="77" t="s">
        <v>108</v>
      </c>
      <c r="C37" s="78"/>
      <c r="D37" s="21"/>
      <c r="E37" s="21"/>
      <c r="F37" s="21">
        <v>1292</v>
      </c>
      <c r="G37" s="21"/>
    </row>
    <row r="38" spans="1:7" ht="28.5" customHeight="1">
      <c r="A38" s="23">
        <v>41791</v>
      </c>
      <c r="B38" s="79" t="s">
        <v>109</v>
      </c>
      <c r="C38" s="80"/>
      <c r="D38" s="21">
        <v>1315</v>
      </c>
      <c r="E38" s="21"/>
      <c r="F38" s="21"/>
      <c r="G38" s="21"/>
    </row>
    <row r="39" spans="1:7" ht="15">
      <c r="A39" s="23">
        <v>41821</v>
      </c>
      <c r="B39" s="79" t="s">
        <v>126</v>
      </c>
      <c r="C39" s="80"/>
      <c r="D39" s="21">
        <v>120000</v>
      </c>
      <c r="E39" s="21"/>
      <c r="F39" s="21"/>
      <c r="G39" s="21"/>
    </row>
    <row r="40" spans="1:7" ht="29.25" customHeight="1">
      <c r="A40" s="23">
        <v>41821</v>
      </c>
      <c r="B40" s="79" t="s">
        <v>127</v>
      </c>
      <c r="C40" s="80"/>
      <c r="D40" s="21"/>
      <c r="E40" s="21"/>
      <c r="F40" s="21"/>
      <c r="G40" s="21">
        <v>1740</v>
      </c>
    </row>
    <row r="41" spans="1:7" ht="30.75" customHeight="1">
      <c r="A41" s="23">
        <v>41852</v>
      </c>
      <c r="B41" s="79" t="s">
        <v>144</v>
      </c>
      <c r="C41" s="80"/>
      <c r="D41" s="21"/>
      <c r="E41" s="21"/>
      <c r="F41" s="21"/>
      <c r="G41" s="21">
        <v>1644</v>
      </c>
    </row>
    <row r="42" spans="1:7" ht="27.75" customHeight="1">
      <c r="A42" s="23">
        <v>41852</v>
      </c>
      <c r="B42" s="79" t="s">
        <v>128</v>
      </c>
      <c r="C42" s="80"/>
      <c r="D42" s="21">
        <v>445</v>
      </c>
      <c r="E42" s="21"/>
      <c r="F42" s="21"/>
      <c r="G42" s="21"/>
    </row>
    <row r="43" spans="1:7" ht="43.5" customHeight="1">
      <c r="A43" s="23">
        <v>41883</v>
      </c>
      <c r="B43" s="79" t="s">
        <v>129</v>
      </c>
      <c r="C43" s="80"/>
      <c r="D43" s="21">
        <f>227+13550</f>
        <v>13777</v>
      </c>
      <c r="E43" s="21"/>
      <c r="F43" s="21"/>
      <c r="G43" s="21"/>
    </row>
    <row r="44" spans="1:7" ht="33.75" customHeight="1">
      <c r="A44" s="23">
        <v>41913</v>
      </c>
      <c r="B44" s="79" t="s">
        <v>130</v>
      </c>
      <c r="C44" s="80"/>
      <c r="D44" s="21">
        <v>27</v>
      </c>
      <c r="E44" s="21"/>
      <c r="F44" s="21">
        <v>294.96</v>
      </c>
      <c r="G44" s="21"/>
    </row>
    <row r="45" spans="1:7" ht="19.5" customHeight="1">
      <c r="A45" s="23">
        <v>41944</v>
      </c>
      <c r="B45" s="79" t="s">
        <v>133</v>
      </c>
      <c r="C45" s="80"/>
      <c r="D45" s="21"/>
      <c r="E45" s="21">
        <v>6981</v>
      </c>
      <c r="F45" s="21"/>
      <c r="G45" s="21"/>
    </row>
    <row r="46" spans="1:7" ht="45" customHeight="1">
      <c r="A46" s="23">
        <v>41944</v>
      </c>
      <c r="B46" s="79" t="s">
        <v>134</v>
      </c>
      <c r="C46" s="80"/>
      <c r="D46" s="21">
        <v>210</v>
      </c>
      <c r="E46" s="21"/>
      <c r="F46" s="21"/>
      <c r="G46" s="21"/>
    </row>
    <row r="47" spans="1:7" ht="32.25" customHeight="1">
      <c r="A47" s="23">
        <v>41974</v>
      </c>
      <c r="B47" s="79" t="s">
        <v>135</v>
      </c>
      <c r="C47" s="80"/>
      <c r="D47" s="21"/>
      <c r="E47" s="21"/>
      <c r="F47" s="21"/>
      <c r="G47" s="21">
        <v>800</v>
      </c>
    </row>
    <row r="48" spans="1:7" ht="15">
      <c r="A48" s="23">
        <v>41974</v>
      </c>
      <c r="B48" s="81" t="s">
        <v>136</v>
      </c>
      <c r="C48" s="82"/>
      <c r="D48" s="21"/>
      <c r="E48" s="21"/>
      <c r="F48" s="21">
        <v>7500</v>
      </c>
      <c r="G48" s="21"/>
    </row>
    <row r="49" spans="1:7" ht="15">
      <c r="A49" s="23"/>
      <c r="B49" s="21"/>
      <c r="C49" s="21"/>
      <c r="D49" s="21"/>
      <c r="E49" s="21"/>
      <c r="F49" s="21"/>
      <c r="G49" s="21"/>
    </row>
    <row r="50" spans="1:7" ht="15">
      <c r="A50" s="23"/>
      <c r="B50" s="21"/>
      <c r="C50" s="21"/>
      <c r="D50" s="21"/>
      <c r="E50" s="21"/>
      <c r="F50" s="21"/>
      <c r="G50" s="21"/>
    </row>
    <row r="51" spans="1:7" ht="15">
      <c r="A51" s="23"/>
      <c r="B51" s="21"/>
      <c r="C51" s="21"/>
      <c r="D51" s="21"/>
      <c r="E51" s="21"/>
      <c r="F51" s="21"/>
      <c r="G51" s="21"/>
    </row>
    <row r="52" spans="1:7" ht="15">
      <c r="A52" s="23"/>
      <c r="B52" s="21"/>
      <c r="C52" s="21"/>
      <c r="D52" s="21"/>
      <c r="E52" s="21"/>
      <c r="F52" s="21"/>
      <c r="G52" s="21"/>
    </row>
    <row r="53" spans="1:7" ht="15">
      <c r="A53" s="23"/>
      <c r="B53" s="21"/>
      <c r="C53" s="21"/>
      <c r="D53" s="21"/>
      <c r="E53" s="21"/>
      <c r="F53" s="21"/>
      <c r="G53" s="21"/>
    </row>
    <row r="54" spans="1:7" ht="15">
      <c r="A54" s="23"/>
      <c r="B54" s="21"/>
      <c r="C54" s="21"/>
      <c r="D54" s="21"/>
      <c r="E54" s="21"/>
      <c r="F54" s="21"/>
      <c r="G54" s="21"/>
    </row>
    <row r="55" spans="1:7" ht="15">
      <c r="A55" s="23"/>
      <c r="B55" s="21"/>
      <c r="C55" s="21"/>
      <c r="D55" s="21"/>
      <c r="E55" s="21"/>
      <c r="F55" s="21"/>
      <c r="G55" s="21"/>
    </row>
    <row r="56" spans="1:7" ht="15">
      <c r="A56" s="23"/>
      <c r="B56" s="21"/>
      <c r="C56" s="21"/>
      <c r="D56" s="21"/>
      <c r="E56" s="21"/>
      <c r="F56" s="21"/>
      <c r="G56" s="21"/>
    </row>
    <row r="57" spans="1:7" ht="15">
      <c r="A57" s="23"/>
      <c r="B57" s="21"/>
      <c r="C57" s="21"/>
      <c r="D57" s="21"/>
      <c r="E57" s="21"/>
      <c r="F57" s="21"/>
      <c r="G57" s="21"/>
    </row>
    <row r="58" spans="1:7" ht="15">
      <c r="A58" s="23"/>
      <c r="B58" s="21"/>
      <c r="C58" s="21"/>
      <c r="D58" s="21"/>
      <c r="E58" s="21"/>
      <c r="F58" s="21"/>
      <c r="G58" s="21"/>
    </row>
    <row r="59" spans="1:7" ht="15">
      <c r="A59" s="23"/>
      <c r="B59" s="21"/>
      <c r="C59" s="21"/>
      <c r="D59" s="21"/>
      <c r="E59" s="21"/>
      <c r="F59" s="21"/>
      <c r="G59" s="21"/>
    </row>
    <row r="60" spans="1:7" ht="14.25">
      <c r="A60" s="21"/>
      <c r="B60" s="21"/>
      <c r="C60" s="21"/>
      <c r="D60" s="21"/>
      <c r="E60" s="21"/>
      <c r="F60" s="21"/>
      <c r="G60" s="21"/>
    </row>
    <row r="61" spans="1:10" ht="15">
      <c r="A61" s="24" t="s">
        <v>8</v>
      </c>
      <c r="B61" s="21"/>
      <c r="C61" s="21"/>
      <c r="D61" s="21">
        <f>SUM(D32:D60)</f>
        <v>138387</v>
      </c>
      <c r="E61" s="21">
        <f>SUM(E32:E60)</f>
        <v>6981</v>
      </c>
      <c r="F61" s="21">
        <f>SUM(F32:F60)</f>
        <v>9086.96</v>
      </c>
      <c r="G61" s="21">
        <f>SUM(G32:G60)</f>
        <v>61450.88</v>
      </c>
      <c r="H61" s="28">
        <f>SUM(D61:G61)</f>
        <v>215905.84</v>
      </c>
      <c r="I61" s="29"/>
      <c r="J61" s="29"/>
    </row>
    <row r="62" spans="1:8" ht="15">
      <c r="A62" s="25" t="s">
        <v>20</v>
      </c>
      <c r="B62" s="25"/>
      <c r="C62" s="25"/>
      <c r="D62" s="25"/>
      <c r="E62" s="25"/>
      <c r="F62" s="25"/>
      <c r="G62" s="25"/>
      <c r="H62" s="27">
        <f>H30+H61</f>
        <v>1667886.6</v>
      </c>
    </row>
    <row r="64" spans="1:2" s="4" customFormat="1" ht="15.75">
      <c r="A64" s="4" t="s">
        <v>15</v>
      </c>
      <c r="B64" s="4" t="s">
        <v>114</v>
      </c>
    </row>
    <row r="67" spans="1:4" ht="42.75" customHeight="1">
      <c r="A67" s="19" t="s">
        <v>4</v>
      </c>
      <c r="B67" s="19" t="s">
        <v>115</v>
      </c>
      <c r="C67" s="19" t="s">
        <v>116</v>
      </c>
      <c r="D67" s="19" t="s">
        <v>124</v>
      </c>
    </row>
    <row r="68" spans="1:4" ht="14.25">
      <c r="A68" s="21"/>
      <c r="B68" s="21"/>
      <c r="C68" s="21"/>
      <c r="D68" s="21"/>
    </row>
    <row r="69" spans="1:4" ht="15">
      <c r="A69" s="24" t="s">
        <v>138</v>
      </c>
      <c r="B69" s="26">
        <f>C23</f>
        <v>1968824.17</v>
      </c>
      <c r="C69" s="24">
        <f>H62</f>
        <v>1667886.6</v>
      </c>
      <c r="D69" s="26">
        <f>B69-C69</f>
        <v>300937.56999999983</v>
      </c>
    </row>
    <row r="70" spans="1:4" ht="14.25">
      <c r="A70" s="21"/>
      <c r="B70" s="21"/>
      <c r="C70" s="21"/>
      <c r="D70" s="21"/>
    </row>
    <row r="71" spans="1:4" ht="14.25">
      <c r="A71" s="21"/>
      <c r="B71" s="21"/>
      <c r="C71" s="21"/>
      <c r="D71" s="21"/>
    </row>
    <row r="73" spans="1:4" ht="15.75">
      <c r="A73" s="4" t="s">
        <v>117</v>
      </c>
      <c r="B73" s="4" t="s">
        <v>122</v>
      </c>
      <c r="C73" s="30"/>
      <c r="D73" s="30"/>
    </row>
    <row r="74" spans="1:4" ht="15">
      <c r="A74" s="30"/>
      <c r="B74" s="30"/>
      <c r="C74" s="30"/>
      <c r="D74" s="30"/>
    </row>
    <row r="75" spans="1:4" ht="28.5">
      <c r="A75" s="31" t="s">
        <v>118</v>
      </c>
      <c r="B75" s="31" t="s">
        <v>119</v>
      </c>
      <c r="C75" s="32" t="s">
        <v>115</v>
      </c>
      <c r="D75" s="33" t="s">
        <v>120</v>
      </c>
    </row>
    <row r="76" spans="1:4" ht="14.25">
      <c r="A76" s="21" t="s">
        <v>131</v>
      </c>
      <c r="B76" s="21">
        <f>2000+750*2</f>
        <v>3500</v>
      </c>
      <c r="C76" s="21">
        <f>B76</f>
        <v>3500</v>
      </c>
      <c r="D76" s="21" t="s">
        <v>132</v>
      </c>
    </row>
    <row r="77" spans="1:4" ht="14.25">
      <c r="A77" s="21"/>
      <c r="B77" s="21"/>
      <c r="C77" s="21"/>
      <c r="D77" s="21"/>
    </row>
    <row r="78" spans="1:4" ht="14.25">
      <c r="A78" s="21"/>
      <c r="B78" s="21"/>
      <c r="C78" s="21"/>
      <c r="D78" s="21"/>
    </row>
    <row r="79" spans="1:4" ht="15">
      <c r="A79" s="24" t="s">
        <v>121</v>
      </c>
      <c r="B79" s="21">
        <f>SUM(B76:B78)</f>
        <v>3500</v>
      </c>
      <c r="C79" s="21">
        <f>SUM(C76:C78)</f>
        <v>3500</v>
      </c>
      <c r="D79" s="21"/>
    </row>
  </sheetData>
  <sheetProtection/>
  <mergeCells count="19">
    <mergeCell ref="B48:C48"/>
    <mergeCell ref="B39:C39"/>
    <mergeCell ref="B45:C45"/>
    <mergeCell ref="B43:C43"/>
    <mergeCell ref="D4:E4"/>
    <mergeCell ref="D5:E5"/>
    <mergeCell ref="C4:C5"/>
    <mergeCell ref="B31:C31"/>
    <mergeCell ref="B33:C33"/>
    <mergeCell ref="B35:C35"/>
    <mergeCell ref="B32:C32"/>
    <mergeCell ref="B47:C47"/>
    <mergeCell ref="B46:C46"/>
    <mergeCell ref="B41:C41"/>
    <mergeCell ref="B42:C42"/>
    <mergeCell ref="B44:C44"/>
    <mergeCell ref="B40:C40"/>
    <mergeCell ref="B37:C37"/>
    <mergeCell ref="B38:C38"/>
  </mergeCells>
  <printOptions/>
  <pageMargins left="0.75" right="0.75" top="1" bottom="1" header="0.5" footer="0.5"/>
  <pageSetup fitToHeight="1" fitToWidth="1" horizontalDpi="600" verticalDpi="600" orientation="portrait" paperSize="9" scale="5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25">
      <selection activeCell="F29" sqref="F29"/>
    </sheetView>
  </sheetViews>
  <sheetFormatPr defaultColWidth="9.140625" defaultRowHeight="12.75"/>
  <cols>
    <col min="1" max="1" width="14.00390625" style="0" customWidth="1"/>
    <col min="2" max="2" width="26.57421875" style="0" customWidth="1"/>
    <col min="3" max="3" width="29.00390625" style="0" customWidth="1"/>
    <col min="4" max="4" width="28.28125" style="0" customWidth="1"/>
  </cols>
  <sheetData>
    <row r="1" spans="1:4" ht="12.75">
      <c r="A1" s="13" t="s">
        <v>75</v>
      </c>
      <c r="D1" s="11"/>
    </row>
    <row r="2" spans="1:2" ht="12.75">
      <c r="A2" s="11" t="s">
        <v>1</v>
      </c>
      <c r="B2" s="11" t="s">
        <v>24</v>
      </c>
    </row>
    <row r="3" spans="1:3" ht="12.75">
      <c r="A3" t="s">
        <v>0</v>
      </c>
      <c r="C3" t="s">
        <v>25</v>
      </c>
    </row>
    <row r="4" spans="1:4" ht="25.5">
      <c r="A4" s="13" t="s">
        <v>89</v>
      </c>
      <c r="C4" s="58" t="s">
        <v>90</v>
      </c>
      <c r="D4" s="17" t="s">
        <v>96</v>
      </c>
    </row>
    <row r="5" spans="1:4" ht="12.75">
      <c r="A5" s="13" t="s">
        <v>97</v>
      </c>
      <c r="C5" s="58"/>
      <c r="D5" s="13" t="s">
        <v>91</v>
      </c>
    </row>
    <row r="7" spans="1:2" s="4" customFormat="1" ht="15.75">
      <c r="A7" s="4" t="s">
        <v>2</v>
      </c>
      <c r="B7" s="4" t="s">
        <v>3</v>
      </c>
    </row>
    <row r="8" spans="1:4" ht="12.75">
      <c r="A8" s="13" t="s">
        <v>76</v>
      </c>
      <c r="B8" s="7">
        <f>'2012'!B23</f>
        <v>1299502.9300000002</v>
      </c>
      <c r="C8" s="7">
        <f>'2012'!C23</f>
        <v>1260520.81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41275</v>
      </c>
      <c r="B10" s="8">
        <v>22113.64</v>
      </c>
      <c r="C10" s="8">
        <v>21272.27</v>
      </c>
      <c r="D10" s="5"/>
    </row>
    <row r="11" spans="1:4" ht="12.75">
      <c r="A11" s="3">
        <v>41306</v>
      </c>
      <c r="B11" s="8">
        <v>22113.64</v>
      </c>
      <c r="C11" s="8">
        <v>18512.97</v>
      </c>
      <c r="D11" s="5"/>
    </row>
    <row r="12" spans="1:4" ht="12.75">
      <c r="A12" s="3">
        <v>41334</v>
      </c>
      <c r="B12" s="8">
        <v>22113.64</v>
      </c>
      <c r="C12" s="8">
        <v>26690.5</v>
      </c>
      <c r="D12" s="5"/>
    </row>
    <row r="13" spans="1:4" ht="12.75">
      <c r="A13" s="3">
        <v>41365</v>
      </c>
      <c r="B13" s="9">
        <v>22113.64</v>
      </c>
      <c r="C13" s="9">
        <v>23522.38</v>
      </c>
      <c r="D13" s="5"/>
    </row>
    <row r="14" spans="1:4" ht="12.75">
      <c r="A14" s="3">
        <v>41395</v>
      </c>
      <c r="B14" s="9">
        <v>22113.64</v>
      </c>
      <c r="C14" s="9">
        <v>18176.66</v>
      </c>
      <c r="D14" s="5"/>
    </row>
    <row r="15" spans="1:4" ht="12.75">
      <c r="A15" s="3">
        <v>41426</v>
      </c>
      <c r="B15" s="9">
        <v>22153.72</v>
      </c>
      <c r="C15" s="9">
        <v>16764.81</v>
      </c>
      <c r="D15" s="5"/>
    </row>
    <row r="16" spans="1:4" ht="12.75">
      <c r="A16" s="3">
        <v>41456</v>
      </c>
      <c r="B16" s="9">
        <v>23710.76</v>
      </c>
      <c r="C16" s="9">
        <v>19929.05</v>
      </c>
      <c r="D16" s="5"/>
    </row>
    <row r="17" spans="1:4" ht="12.75">
      <c r="A17" s="3">
        <v>41487</v>
      </c>
      <c r="B17" s="9">
        <v>23710.76</v>
      </c>
      <c r="C17" s="9">
        <v>23723.88</v>
      </c>
      <c r="D17" s="5"/>
    </row>
    <row r="18" spans="1:4" ht="12.75">
      <c r="A18" s="3">
        <v>41518</v>
      </c>
      <c r="B18" s="9">
        <v>23710.76</v>
      </c>
      <c r="C18" s="9">
        <v>22272.98</v>
      </c>
      <c r="D18" s="5"/>
    </row>
    <row r="19" spans="1:4" ht="12.75">
      <c r="A19" s="3">
        <v>41548</v>
      </c>
      <c r="B19" s="9">
        <v>23718.28</v>
      </c>
      <c r="C19" s="9">
        <v>22813.59</v>
      </c>
      <c r="D19" s="5"/>
    </row>
    <row r="20" spans="1:4" ht="12.75">
      <c r="A20" s="3">
        <v>41579</v>
      </c>
      <c r="B20" s="9">
        <v>27382.37</v>
      </c>
      <c r="C20" s="9">
        <v>26118.81</v>
      </c>
      <c r="D20" s="5"/>
    </row>
    <row r="21" spans="1:4" ht="12.75">
      <c r="A21" s="3">
        <v>41609</v>
      </c>
      <c r="B21" s="9">
        <v>32855.8</v>
      </c>
      <c r="C21" s="5">
        <v>25136.99</v>
      </c>
      <c r="D21" s="5"/>
    </row>
    <row r="22" spans="1:4" ht="12.75">
      <c r="A22" s="2" t="s">
        <v>8</v>
      </c>
      <c r="B22" s="5">
        <f>SUM(B10:B21)+B25+B26</f>
        <v>260225.72000000003</v>
      </c>
      <c r="C22" s="5">
        <f>SUM(C10:C21)+C25+C26</f>
        <v>237349.96000000002</v>
      </c>
      <c r="D22" s="5"/>
    </row>
    <row r="23" spans="1:4" ht="12.75">
      <c r="A23" t="s">
        <v>20</v>
      </c>
      <c r="B23" s="7">
        <f>B8+B22</f>
        <v>1559728.6500000001</v>
      </c>
      <c r="C23" s="7">
        <f>C8+C22</f>
        <v>1497870.77</v>
      </c>
      <c r="D23" s="7"/>
    </row>
    <row r="25" spans="1:5" ht="24.75" customHeight="1">
      <c r="A25" t="s">
        <v>41</v>
      </c>
      <c r="B25">
        <f>-78153.75</f>
        <v>-78153.75</v>
      </c>
      <c r="C25">
        <f>-78153.75</f>
        <v>-78153.75</v>
      </c>
      <c r="D25" s="89" t="s">
        <v>145</v>
      </c>
      <c r="E25" s="89"/>
    </row>
    <row r="26" spans="1:4" ht="12.75">
      <c r="A26" t="s">
        <v>84</v>
      </c>
      <c r="B26">
        <v>50568.82</v>
      </c>
      <c r="C26">
        <f>B26</f>
        <v>50568.82</v>
      </c>
      <c r="D26" t="s">
        <v>106</v>
      </c>
    </row>
    <row r="29" spans="1:2" s="4" customFormat="1" ht="15.75">
      <c r="A29" s="4" t="s">
        <v>10</v>
      </c>
      <c r="B29" s="4" t="s">
        <v>85</v>
      </c>
    </row>
    <row r="30" spans="1:4" ht="12.75">
      <c r="A30" s="13" t="s">
        <v>76</v>
      </c>
      <c r="D30">
        <f>'2012'!D62</f>
        <v>1314618.58</v>
      </c>
    </row>
    <row r="31" spans="1:4" ht="12.75">
      <c r="A31" s="2" t="s">
        <v>12</v>
      </c>
      <c r="B31" s="86" t="s">
        <v>13</v>
      </c>
      <c r="C31" s="86"/>
      <c r="D31" s="2" t="s">
        <v>14</v>
      </c>
    </row>
    <row r="32" spans="1:5" ht="38.25">
      <c r="A32" s="16" t="s">
        <v>93</v>
      </c>
      <c r="B32" s="1" t="s">
        <v>52</v>
      </c>
      <c r="C32" s="1"/>
      <c r="D32" s="1">
        <f>2300+2300+2300+2300+2300+2300+2300</f>
        <v>16100</v>
      </c>
      <c r="E32" s="12" t="s">
        <v>53</v>
      </c>
    </row>
    <row r="33" spans="1:5" ht="24.75" customHeight="1">
      <c r="A33" s="3">
        <v>41306</v>
      </c>
      <c r="B33" s="87" t="s">
        <v>77</v>
      </c>
      <c r="C33" s="88"/>
      <c r="D33" s="1">
        <v>2437</v>
      </c>
      <c r="E33" s="13" t="s">
        <v>64</v>
      </c>
    </row>
    <row r="34" spans="1:5" ht="12.75">
      <c r="A34" s="3">
        <v>41365</v>
      </c>
      <c r="B34" s="8" t="s">
        <v>80</v>
      </c>
      <c r="C34" s="1"/>
      <c r="D34" s="1">
        <v>283</v>
      </c>
      <c r="E34" t="s">
        <v>79</v>
      </c>
    </row>
    <row r="35" spans="1:5" ht="25.5" customHeight="1">
      <c r="A35" s="3">
        <v>41395</v>
      </c>
      <c r="B35" s="87" t="s">
        <v>81</v>
      </c>
      <c r="C35" s="88"/>
      <c r="D35" s="1">
        <v>7678.12</v>
      </c>
      <c r="E35" s="13" t="s">
        <v>64</v>
      </c>
    </row>
    <row r="36" spans="1:4" ht="12.75">
      <c r="A36" s="3">
        <v>41456</v>
      </c>
      <c r="B36" s="1" t="s">
        <v>82</v>
      </c>
      <c r="C36" s="1"/>
      <c r="D36" s="1">
        <v>27296.06</v>
      </c>
    </row>
    <row r="37" spans="1:5" ht="12.75">
      <c r="A37" s="3"/>
      <c r="B37" s="1" t="s">
        <v>83</v>
      </c>
      <c r="C37" s="1"/>
      <c r="D37" s="1">
        <v>1000</v>
      </c>
      <c r="E37" s="12" t="s">
        <v>64</v>
      </c>
    </row>
    <row r="38" spans="1:4" ht="12.75">
      <c r="A38" s="3">
        <v>41579</v>
      </c>
      <c r="B38" s="1" t="s">
        <v>86</v>
      </c>
      <c r="C38" s="1"/>
      <c r="D38" s="1">
        <v>530</v>
      </c>
    </row>
    <row r="39" spans="1:5" ht="12.75">
      <c r="A39" s="3"/>
      <c r="B39" s="14" t="s">
        <v>87</v>
      </c>
      <c r="C39" s="15"/>
      <c r="D39" s="1">
        <v>588</v>
      </c>
      <c r="E39" s="13"/>
    </row>
    <row r="40" spans="1:4" ht="12.75">
      <c r="A40" s="3">
        <v>41579</v>
      </c>
      <c r="B40" s="1" t="s">
        <v>88</v>
      </c>
      <c r="C40" s="1"/>
      <c r="D40" s="1">
        <v>25007</v>
      </c>
    </row>
    <row r="41" spans="1:4" ht="12.75">
      <c r="A41" s="3">
        <v>41579</v>
      </c>
      <c r="B41" s="8" t="s">
        <v>95</v>
      </c>
      <c r="C41" s="1"/>
      <c r="D41" s="1">
        <v>6000</v>
      </c>
    </row>
    <row r="42" spans="1:4" ht="12.75">
      <c r="A42" s="3">
        <v>41609</v>
      </c>
      <c r="B42" s="8" t="s">
        <v>94</v>
      </c>
      <c r="C42" s="1"/>
      <c r="D42" s="1">
        <v>50405</v>
      </c>
    </row>
    <row r="43" spans="1:5" ht="12.75">
      <c r="A43" s="3"/>
      <c r="B43" s="8" t="s">
        <v>100</v>
      </c>
      <c r="C43" s="1"/>
      <c r="D43" s="1">
        <v>38</v>
      </c>
      <c r="E43" s="13"/>
    </row>
    <row r="44" spans="1:4" ht="12.75">
      <c r="A44" s="3"/>
      <c r="B44" s="1"/>
      <c r="C44" s="1"/>
      <c r="D44" s="1"/>
    </row>
    <row r="45" spans="1:4" ht="12.75">
      <c r="A45" s="3"/>
      <c r="B45" s="1"/>
      <c r="C45" s="1"/>
      <c r="D45" s="1"/>
    </row>
    <row r="46" spans="1:4" ht="12.75">
      <c r="A46" s="3"/>
      <c r="B46" s="1"/>
      <c r="C46" s="1"/>
      <c r="D46" s="1"/>
    </row>
    <row r="47" spans="1:4" ht="12.75">
      <c r="A47" s="3"/>
      <c r="B47" s="1"/>
      <c r="C47" s="1"/>
      <c r="D47" s="1"/>
    </row>
    <row r="48" spans="1:4" ht="12.75">
      <c r="A48" s="3"/>
      <c r="B48" s="1"/>
      <c r="C48" s="1"/>
      <c r="D48" s="1"/>
    </row>
    <row r="49" spans="1:4" ht="12.75">
      <c r="A49" s="3"/>
      <c r="B49" s="1"/>
      <c r="C49" s="1"/>
      <c r="D49" s="1"/>
    </row>
    <row r="50" spans="1:5" ht="12.75">
      <c r="A50" s="3"/>
      <c r="B50" s="8"/>
      <c r="C50" s="1"/>
      <c r="D50" s="1"/>
      <c r="E50" s="13"/>
    </row>
    <row r="51" spans="1:4" ht="12.75">
      <c r="A51" s="3"/>
      <c r="B51" s="1"/>
      <c r="C51" s="1"/>
      <c r="D51" s="1"/>
    </row>
    <row r="52" spans="1:4" ht="12.75">
      <c r="A52" s="3"/>
      <c r="B52" s="1"/>
      <c r="C52" s="1"/>
      <c r="D52" s="1"/>
    </row>
    <row r="53" spans="1:4" ht="12.75">
      <c r="A53" s="3"/>
      <c r="B53" s="1"/>
      <c r="C53" s="1"/>
      <c r="D53" s="1"/>
    </row>
    <row r="54" spans="1:4" ht="12.75">
      <c r="A54" s="3"/>
      <c r="B54" s="1"/>
      <c r="C54" s="1"/>
      <c r="D54" s="1"/>
    </row>
    <row r="55" spans="1:4" ht="12.75">
      <c r="A55" s="3"/>
      <c r="B55" s="1"/>
      <c r="C55" s="1"/>
      <c r="D55" s="1"/>
    </row>
    <row r="56" spans="1:4" ht="12.75">
      <c r="A56" s="3"/>
      <c r="B56" s="1"/>
      <c r="C56" s="1"/>
      <c r="D56" s="1"/>
    </row>
    <row r="57" spans="1:4" ht="12.75">
      <c r="A57" s="3"/>
      <c r="B57" s="1"/>
      <c r="C57" s="1"/>
      <c r="D57" s="1"/>
    </row>
    <row r="58" spans="1:4" ht="12.75">
      <c r="A58" s="3"/>
      <c r="B58" s="1"/>
      <c r="C58" s="1"/>
      <c r="D58" s="1"/>
    </row>
    <row r="59" spans="1:4" ht="12.75">
      <c r="A59" s="3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137362.18</v>
      </c>
    </row>
    <row r="62" spans="1:4" ht="12.75">
      <c r="A62" t="s">
        <v>20</v>
      </c>
      <c r="D62">
        <f>D30+D61</f>
        <v>1451980.76</v>
      </c>
    </row>
    <row r="64" spans="1:2" s="4" customFormat="1" ht="15.75">
      <c r="A64" s="4" t="s">
        <v>15</v>
      </c>
      <c r="B64" s="4" t="s">
        <v>16</v>
      </c>
    </row>
    <row r="67" spans="1:4" ht="12.75">
      <c r="A67" s="1" t="s">
        <v>4</v>
      </c>
      <c r="B67" s="1" t="s">
        <v>17</v>
      </c>
      <c r="C67" s="1" t="s">
        <v>18</v>
      </c>
      <c r="D67" s="1" t="s">
        <v>19</v>
      </c>
    </row>
    <row r="68" spans="1:4" ht="12.75">
      <c r="A68" s="1"/>
      <c r="B68" s="1"/>
      <c r="C68" s="1"/>
      <c r="D68" s="1"/>
    </row>
    <row r="69" spans="1:4" ht="12.75">
      <c r="A69" s="2" t="s">
        <v>92</v>
      </c>
      <c r="B69" s="6">
        <f>C23</f>
        <v>1497870.77</v>
      </c>
      <c r="C69" s="2">
        <f>D62</f>
        <v>1451980.76</v>
      </c>
      <c r="D69" s="6">
        <f>B69-C69</f>
        <v>45890.01000000001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5">
    <mergeCell ref="B31:C31"/>
    <mergeCell ref="B33:C33"/>
    <mergeCell ref="B35:C35"/>
    <mergeCell ref="C4:C5"/>
    <mergeCell ref="D25:E2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25">
      <selection activeCell="B56" sqref="B56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spans="1:4" ht="12.75">
      <c r="A1" t="s">
        <v>45</v>
      </c>
      <c r="D1" s="11" t="s">
        <v>56</v>
      </c>
    </row>
    <row r="2" ht="12.75">
      <c r="D2" t="s">
        <v>57</v>
      </c>
    </row>
    <row r="3" spans="1:4" ht="12.75">
      <c r="A3" t="s">
        <v>1</v>
      </c>
      <c r="B3" t="s">
        <v>24</v>
      </c>
      <c r="D3" t="s">
        <v>58</v>
      </c>
    </row>
    <row r="4" spans="1:4" ht="12.75">
      <c r="A4" t="s">
        <v>0</v>
      </c>
      <c r="C4" t="s">
        <v>25</v>
      </c>
      <c r="D4" t="s">
        <v>59</v>
      </c>
    </row>
    <row r="5" ht="12.75">
      <c r="D5" t="s">
        <v>60</v>
      </c>
    </row>
    <row r="7" spans="1:2" s="4" customFormat="1" ht="15.75">
      <c r="A7" s="4" t="s">
        <v>2</v>
      </c>
      <c r="B7" s="4" t="s">
        <v>3</v>
      </c>
    </row>
    <row r="8" spans="1:4" ht="12.75">
      <c r="A8" t="s">
        <v>46</v>
      </c>
      <c r="B8" s="7">
        <f>'2011'!B23</f>
        <v>1044429.5900000001</v>
      </c>
      <c r="C8" s="7">
        <f>'2011'!C23</f>
        <v>1012777.3500000001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40909</v>
      </c>
      <c r="B10" s="8">
        <v>20395.91</v>
      </c>
      <c r="C10" s="8">
        <v>17502.87</v>
      </c>
      <c r="D10" s="5"/>
    </row>
    <row r="11" spans="1:4" ht="12.75">
      <c r="A11" s="3">
        <v>40940</v>
      </c>
      <c r="B11" s="8">
        <v>20395.91</v>
      </c>
      <c r="C11" s="8">
        <v>21801.89</v>
      </c>
      <c r="D11" s="5"/>
    </row>
    <row r="12" spans="1:4" ht="12.75">
      <c r="A12" s="3">
        <v>40969</v>
      </c>
      <c r="B12" s="8">
        <v>20395.91</v>
      </c>
      <c r="C12" s="8">
        <v>15646.21</v>
      </c>
      <c r="D12" s="5"/>
    </row>
    <row r="13" spans="1:4" ht="12.75">
      <c r="A13" s="3">
        <v>41000</v>
      </c>
      <c r="B13" s="9">
        <v>20395.91</v>
      </c>
      <c r="C13" s="9">
        <v>20231.33</v>
      </c>
      <c r="D13" s="5"/>
    </row>
    <row r="14" spans="1:4" ht="12.75">
      <c r="A14" s="3">
        <v>41030</v>
      </c>
      <c r="B14" s="9">
        <v>20395.91</v>
      </c>
      <c r="C14" s="9">
        <v>20071.05</v>
      </c>
      <c r="D14" s="5"/>
    </row>
    <row r="15" spans="1:4" ht="12.75">
      <c r="A15" s="3">
        <v>41061</v>
      </c>
      <c r="B15" s="9">
        <v>20395.91</v>
      </c>
      <c r="C15" s="9">
        <v>26118.88</v>
      </c>
      <c r="D15" s="5"/>
    </row>
    <row r="16" spans="1:4" ht="12.75">
      <c r="A16" s="3">
        <v>41091</v>
      </c>
      <c r="B16" s="9">
        <v>22117.65</v>
      </c>
      <c r="C16" s="9">
        <v>22500.06</v>
      </c>
      <c r="D16" s="5"/>
    </row>
    <row r="17" spans="1:4" ht="12.75">
      <c r="A17" s="3">
        <v>41122</v>
      </c>
      <c r="B17" s="9">
        <v>22117.65</v>
      </c>
      <c r="C17" s="9">
        <v>16665.57</v>
      </c>
      <c r="D17" s="5"/>
    </row>
    <row r="18" spans="1:4" ht="12.75">
      <c r="A18" s="3">
        <v>41153</v>
      </c>
      <c r="B18" s="9">
        <v>22117.65</v>
      </c>
      <c r="C18" s="9">
        <v>20769.97</v>
      </c>
      <c r="D18" s="5"/>
    </row>
    <row r="19" spans="1:4" ht="12.75">
      <c r="A19" s="3">
        <v>41183</v>
      </c>
      <c r="B19" s="9">
        <v>22117.65</v>
      </c>
      <c r="C19" s="9">
        <v>16530.7</v>
      </c>
      <c r="D19" s="5"/>
    </row>
    <row r="20" spans="1:4" ht="12.75">
      <c r="A20" s="3">
        <v>41214</v>
      </c>
      <c r="B20" s="9">
        <v>22113.64</v>
      </c>
      <c r="C20" s="9">
        <v>22484.52</v>
      </c>
      <c r="D20" s="5"/>
    </row>
    <row r="21" spans="1:4" ht="12.75">
      <c r="A21" s="3">
        <v>41244</v>
      </c>
      <c r="B21" s="9">
        <v>22113.64</v>
      </c>
      <c r="C21" s="5">
        <v>27420.41</v>
      </c>
      <c r="D21" s="5"/>
    </row>
    <row r="22" spans="1:4" ht="12.75">
      <c r="A22" s="2" t="s">
        <v>8</v>
      </c>
      <c r="B22" s="5">
        <f>SUM(B10:B21)+B25</f>
        <v>255073.34000000003</v>
      </c>
      <c r="C22" s="5">
        <f>SUM(C10:C21)+C25</f>
        <v>247743.46000000002</v>
      </c>
      <c r="D22" s="5"/>
    </row>
    <row r="23" spans="1:4" ht="12.75">
      <c r="A23" t="s">
        <v>20</v>
      </c>
      <c r="B23" s="7">
        <f>B8+B22</f>
        <v>1299502.9300000002</v>
      </c>
      <c r="C23" s="7">
        <f>C8+C22</f>
        <v>1260520.81</v>
      </c>
      <c r="D23" s="7"/>
    </row>
    <row r="25" ht="12.75">
      <c r="A25" t="s">
        <v>41</v>
      </c>
    </row>
    <row r="29" spans="1:2" s="4" customFormat="1" ht="15.75">
      <c r="A29" s="4" t="s">
        <v>10</v>
      </c>
      <c r="B29" s="4" t="s">
        <v>11</v>
      </c>
    </row>
    <row r="30" spans="1:4" ht="12.75">
      <c r="A30" t="s">
        <v>46</v>
      </c>
      <c r="D30">
        <f>'2011'!D62</f>
        <v>1009489.78</v>
      </c>
    </row>
    <row r="31" spans="1:4" ht="12.75">
      <c r="A31" s="2" t="s">
        <v>12</v>
      </c>
      <c r="B31" s="86" t="s">
        <v>13</v>
      </c>
      <c r="C31" s="86"/>
      <c r="D31" s="2" t="s">
        <v>14</v>
      </c>
    </row>
    <row r="32" spans="1:4" ht="12.75">
      <c r="A32" s="3">
        <v>40940</v>
      </c>
      <c r="B32" s="1" t="s">
        <v>48</v>
      </c>
      <c r="C32" s="1"/>
      <c r="D32" s="1">
        <v>28177</v>
      </c>
    </row>
    <row r="33" spans="1:4" ht="12.75">
      <c r="A33" s="3">
        <v>40940</v>
      </c>
      <c r="B33" s="1" t="s">
        <v>49</v>
      </c>
      <c r="C33" s="1"/>
      <c r="D33" s="1">
        <v>83917</v>
      </c>
    </row>
    <row r="34" spans="1:5" ht="12.75">
      <c r="A34" s="3" t="s">
        <v>50</v>
      </c>
      <c r="B34" s="8" t="s">
        <v>67</v>
      </c>
      <c r="C34" s="1"/>
      <c r="D34" s="1">
        <v>22</v>
      </c>
      <c r="E34" t="s">
        <v>64</v>
      </c>
    </row>
    <row r="35" spans="1:5" ht="12.75">
      <c r="A35" s="3">
        <v>41000</v>
      </c>
      <c r="B35" s="1" t="s">
        <v>66</v>
      </c>
      <c r="C35" s="1"/>
      <c r="D35" s="1">
        <v>1511</v>
      </c>
      <c r="E35" t="s">
        <v>64</v>
      </c>
    </row>
    <row r="36" spans="1:5" ht="12.75">
      <c r="A36" s="3">
        <v>41030</v>
      </c>
      <c r="B36" s="1" t="s">
        <v>68</v>
      </c>
      <c r="C36" s="1"/>
      <c r="D36" s="1">
        <v>5172</v>
      </c>
      <c r="E36" t="s">
        <v>64</v>
      </c>
    </row>
    <row r="37" spans="1:5" ht="12.75">
      <c r="A37" s="3" t="s">
        <v>78</v>
      </c>
      <c r="B37" s="1" t="s">
        <v>52</v>
      </c>
      <c r="C37" s="1"/>
      <c r="D37" s="1">
        <f>2200+2200+2200+2200+2200+2200+2200</f>
        <v>15400</v>
      </c>
      <c r="E37" s="12" t="s">
        <v>53</v>
      </c>
    </row>
    <row r="38" spans="1:4" ht="12.75">
      <c r="A38" s="3">
        <v>41061</v>
      </c>
      <c r="B38" s="1" t="s">
        <v>54</v>
      </c>
      <c r="C38" s="1"/>
      <c r="D38" s="1">
        <v>23232</v>
      </c>
    </row>
    <row r="39" spans="1:5" ht="12.75">
      <c r="A39" s="3">
        <v>41061</v>
      </c>
      <c r="B39" s="54" t="s">
        <v>69</v>
      </c>
      <c r="C39" s="88"/>
      <c r="D39" s="1">
        <v>676.5</v>
      </c>
      <c r="E39" s="13" t="s">
        <v>64</v>
      </c>
    </row>
    <row r="40" spans="1:4" ht="12.75">
      <c r="A40" s="3">
        <v>40969</v>
      </c>
      <c r="B40" s="1" t="s">
        <v>55</v>
      </c>
      <c r="C40" s="1"/>
      <c r="D40" s="1">
        <v>4676.15</v>
      </c>
    </row>
    <row r="41" spans="1:4" ht="12.75">
      <c r="A41" s="3">
        <v>41122</v>
      </c>
      <c r="B41" s="1" t="s">
        <v>61</v>
      </c>
      <c r="C41" s="1"/>
      <c r="D41" s="1">
        <v>3237</v>
      </c>
    </row>
    <row r="42" spans="1:5" ht="12.75">
      <c r="A42" s="3">
        <v>41091</v>
      </c>
      <c r="B42" s="8" t="s">
        <v>70</v>
      </c>
      <c r="C42" s="1"/>
      <c r="D42" s="1">
        <v>11244</v>
      </c>
      <c r="E42" s="13" t="s">
        <v>64</v>
      </c>
    </row>
    <row r="43" spans="1:4" ht="12.75">
      <c r="A43" s="3">
        <v>41153</v>
      </c>
      <c r="B43" s="1" t="s">
        <v>55</v>
      </c>
      <c r="C43" s="1"/>
      <c r="D43" s="1">
        <v>4576.15</v>
      </c>
    </row>
    <row r="44" spans="1:5" ht="12.75">
      <c r="A44" s="3">
        <v>41153</v>
      </c>
      <c r="B44" s="1" t="s">
        <v>62</v>
      </c>
      <c r="C44" s="1"/>
      <c r="D44" s="1">
        <v>16622</v>
      </c>
      <c r="E44" t="s">
        <v>64</v>
      </c>
    </row>
    <row r="45" spans="1:5" ht="12.75">
      <c r="A45" s="3">
        <v>41183</v>
      </c>
      <c r="B45" s="1" t="s">
        <v>63</v>
      </c>
      <c r="C45" s="1"/>
      <c r="D45" s="1">
        <v>9590</v>
      </c>
      <c r="E45" t="s">
        <v>64</v>
      </c>
    </row>
    <row r="46" spans="1:4" ht="12.75">
      <c r="A46" s="3">
        <v>41214</v>
      </c>
      <c r="B46" s="1" t="s">
        <v>65</v>
      </c>
      <c r="C46" s="1"/>
      <c r="D46" s="1">
        <v>79500</v>
      </c>
    </row>
    <row r="47" spans="1:5" ht="12.75">
      <c r="A47" s="3">
        <v>41214</v>
      </c>
      <c r="B47" s="1" t="s">
        <v>71</v>
      </c>
      <c r="C47" s="1"/>
      <c r="D47" s="1">
        <v>3061</v>
      </c>
      <c r="E47" t="s">
        <v>64</v>
      </c>
    </row>
    <row r="48" spans="1:4" ht="12.75">
      <c r="A48" s="3">
        <v>41244</v>
      </c>
      <c r="B48" s="1" t="s">
        <v>73</v>
      </c>
      <c r="C48" s="1"/>
      <c r="D48" s="1">
        <v>14190</v>
      </c>
    </row>
    <row r="49" spans="1:5" ht="12.75">
      <c r="A49" s="3">
        <v>41244</v>
      </c>
      <c r="B49" s="8" t="s">
        <v>74</v>
      </c>
      <c r="C49" s="1"/>
      <c r="D49" s="1">
        <v>325</v>
      </c>
      <c r="E49" s="13" t="s">
        <v>64</v>
      </c>
    </row>
    <row r="50" spans="1:4" ht="12.75">
      <c r="A50" s="3"/>
      <c r="B50" s="1"/>
      <c r="C50" s="1"/>
      <c r="D50" s="1"/>
    </row>
    <row r="51" spans="1:4" ht="12.75">
      <c r="A51" s="3"/>
      <c r="B51" s="1"/>
      <c r="C51" s="1"/>
      <c r="D51" s="1"/>
    </row>
    <row r="52" spans="1:4" ht="12.75">
      <c r="A52" s="3"/>
      <c r="B52" s="1"/>
      <c r="C52" s="1"/>
      <c r="D52" s="1"/>
    </row>
    <row r="53" spans="1:4" ht="12.75">
      <c r="A53" s="3"/>
      <c r="B53" s="1"/>
      <c r="C53" s="1"/>
      <c r="D53" s="1"/>
    </row>
    <row r="54" spans="1:4" ht="12.75">
      <c r="A54" s="3"/>
      <c r="B54" s="1"/>
      <c r="C54" s="1"/>
      <c r="D54" s="1"/>
    </row>
    <row r="55" spans="1:4" ht="12.75">
      <c r="A55" s="3"/>
      <c r="B55" s="1"/>
      <c r="C55" s="1"/>
      <c r="D55" s="1"/>
    </row>
    <row r="56" spans="1:4" ht="12.75">
      <c r="A56" s="3"/>
      <c r="B56" s="1"/>
      <c r="C56" s="1"/>
      <c r="D56" s="1"/>
    </row>
    <row r="57" spans="1:4" ht="12.75">
      <c r="A57" s="3"/>
      <c r="B57" s="1"/>
      <c r="C57" s="1"/>
      <c r="D57" s="1"/>
    </row>
    <row r="58" spans="1:4" ht="12.75">
      <c r="A58" s="3"/>
      <c r="B58" s="1"/>
      <c r="C58" s="1"/>
      <c r="D58" s="1"/>
    </row>
    <row r="59" spans="1:4" ht="12.75">
      <c r="A59" s="3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305128.8</v>
      </c>
    </row>
    <row r="62" spans="1:4" ht="12.75">
      <c r="A62" t="s">
        <v>20</v>
      </c>
      <c r="D62">
        <f>D30+D61</f>
        <v>1314618.58</v>
      </c>
    </row>
    <row r="64" spans="1:2" s="4" customFormat="1" ht="15.75">
      <c r="A64" s="4" t="s">
        <v>15</v>
      </c>
      <c r="B64" s="4" t="s">
        <v>16</v>
      </c>
    </row>
    <row r="67" spans="1:4" ht="12.75">
      <c r="A67" s="1" t="s">
        <v>4</v>
      </c>
      <c r="B67" s="1" t="s">
        <v>17</v>
      </c>
      <c r="C67" s="1" t="s">
        <v>18</v>
      </c>
      <c r="D67" s="1" t="s">
        <v>19</v>
      </c>
    </row>
    <row r="68" spans="1:4" ht="12.75">
      <c r="A68" s="1"/>
      <c r="B68" s="1"/>
      <c r="C68" s="1"/>
      <c r="D68" s="1"/>
    </row>
    <row r="69" spans="1:4" ht="12.75">
      <c r="A69" s="2" t="s">
        <v>72</v>
      </c>
      <c r="B69" s="6">
        <f>C23</f>
        <v>1260520.81</v>
      </c>
      <c r="C69" s="2">
        <f>D62</f>
        <v>1314618.58</v>
      </c>
      <c r="D69" s="6">
        <f>B69-C69</f>
        <v>-54097.77000000002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2">
    <mergeCell ref="B31:C31"/>
    <mergeCell ref="B39:C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6">
      <selection activeCell="B69" sqref="B69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ht="12.75">
      <c r="A1" t="s">
        <v>35</v>
      </c>
    </row>
    <row r="3" spans="1:2" ht="12.75">
      <c r="A3" t="s">
        <v>1</v>
      </c>
      <c r="B3" t="s">
        <v>24</v>
      </c>
    </row>
    <row r="4" spans="1:3" ht="12.75">
      <c r="A4" t="s">
        <v>0</v>
      </c>
      <c r="C4" t="s">
        <v>25</v>
      </c>
    </row>
    <row r="5" spans="1:3" ht="12.75">
      <c r="A5" t="s">
        <v>9</v>
      </c>
      <c r="C5" t="s">
        <v>36</v>
      </c>
    </row>
    <row r="7" spans="1:2" s="4" customFormat="1" ht="15.75">
      <c r="A7" s="4" t="s">
        <v>2</v>
      </c>
      <c r="B7" s="4" t="s">
        <v>3</v>
      </c>
    </row>
    <row r="8" spans="1:4" ht="12.75">
      <c r="A8" t="s">
        <v>37</v>
      </c>
      <c r="B8" s="7">
        <f>'2010'!B23</f>
        <v>176101.36999999997</v>
      </c>
      <c r="C8" s="7">
        <f>'2010'!C23</f>
        <v>145100.91999999998</v>
      </c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40544</v>
      </c>
      <c r="B10" s="8">
        <v>20395.91</v>
      </c>
      <c r="C10" s="8">
        <v>20374.47</v>
      </c>
      <c r="D10" s="5"/>
    </row>
    <row r="11" spans="1:4" ht="12.75">
      <c r="A11" s="3">
        <v>40575</v>
      </c>
      <c r="B11" s="8">
        <v>20395.91</v>
      </c>
      <c r="C11" s="8">
        <v>16583.77</v>
      </c>
      <c r="D11" s="5"/>
    </row>
    <row r="12" spans="1:4" ht="12.75">
      <c r="A12" s="3">
        <v>40603</v>
      </c>
      <c r="B12" s="8">
        <v>20395.91</v>
      </c>
      <c r="C12" s="8">
        <v>21551.4</v>
      </c>
      <c r="D12" s="5"/>
    </row>
    <row r="13" spans="1:4" ht="12.75">
      <c r="A13" s="3">
        <v>40634</v>
      </c>
      <c r="B13" s="9">
        <v>20395.91</v>
      </c>
      <c r="C13" s="9">
        <v>22205.54</v>
      </c>
      <c r="D13" s="5"/>
    </row>
    <row r="14" spans="1:4" ht="12.75">
      <c r="A14" s="3">
        <v>40664</v>
      </c>
      <c r="B14" s="9">
        <v>20395.91</v>
      </c>
      <c r="C14" s="9">
        <v>19386.35</v>
      </c>
      <c r="D14" s="5"/>
    </row>
    <row r="15" spans="1:4" ht="12.75">
      <c r="A15" s="3">
        <v>40695</v>
      </c>
      <c r="B15" s="9">
        <v>20395.91</v>
      </c>
      <c r="C15" s="9">
        <v>21229.27</v>
      </c>
      <c r="D15" s="5"/>
    </row>
    <row r="16" spans="1:4" ht="12.75">
      <c r="A16" s="3">
        <v>40725</v>
      </c>
      <c r="B16" s="9">
        <v>20395.91</v>
      </c>
      <c r="C16" s="9">
        <v>18737.36</v>
      </c>
      <c r="D16" s="5"/>
    </row>
    <row r="17" spans="1:4" ht="12.75">
      <c r="A17" s="3">
        <v>40756</v>
      </c>
      <c r="B17" s="9">
        <v>20395.91</v>
      </c>
      <c r="C17" s="9">
        <v>21352.99</v>
      </c>
      <c r="D17" s="5"/>
    </row>
    <row r="18" spans="1:4" ht="12.75">
      <c r="A18" s="3">
        <v>40787</v>
      </c>
      <c r="B18" s="9">
        <v>20395.91</v>
      </c>
      <c r="C18" s="9">
        <v>16588.05</v>
      </c>
      <c r="D18" s="5"/>
    </row>
    <row r="19" spans="1:4" ht="12.75">
      <c r="A19" s="3">
        <v>40817</v>
      </c>
      <c r="B19" s="9">
        <v>20395.91</v>
      </c>
      <c r="C19" s="9">
        <v>20798.67</v>
      </c>
      <c r="D19" s="5"/>
    </row>
    <row r="20" spans="1:4" ht="12.75">
      <c r="A20" s="3">
        <v>40848</v>
      </c>
      <c r="B20" s="9">
        <v>20395.91</v>
      </c>
      <c r="C20" s="9">
        <v>23838.85</v>
      </c>
      <c r="D20" s="5"/>
    </row>
    <row r="21" spans="1:4" ht="12.75">
      <c r="A21" s="3">
        <v>40878</v>
      </c>
      <c r="B21" s="9">
        <v>20395.91</v>
      </c>
      <c r="C21" s="5">
        <v>21452.41</v>
      </c>
      <c r="D21" s="5"/>
    </row>
    <row r="22" spans="1:4" ht="12.75">
      <c r="A22" s="2" t="s">
        <v>8</v>
      </c>
      <c r="B22" s="5">
        <f>SUM(B10:B21)+B25</f>
        <v>868328.2200000001</v>
      </c>
      <c r="C22" s="5">
        <f>SUM(C10:C21)+C25</f>
        <v>867676.43</v>
      </c>
      <c r="D22" s="5"/>
    </row>
    <row r="23" spans="1:4" ht="12.75">
      <c r="A23" t="s">
        <v>20</v>
      </c>
      <c r="B23" s="7">
        <f>B8+B22</f>
        <v>1044429.5900000001</v>
      </c>
      <c r="C23" s="7">
        <f>C8+C22</f>
        <v>1012777.3500000001</v>
      </c>
      <c r="D23" s="7"/>
    </row>
    <row r="25" spans="1:3" ht="12.75">
      <c r="A25" t="s">
        <v>41</v>
      </c>
      <c r="B25">
        <f>124715.46+124715.46+124715.46+124715.46+124715.46</f>
        <v>623577.3</v>
      </c>
      <c r="C25">
        <f>B25</f>
        <v>623577.3</v>
      </c>
    </row>
    <row r="29" spans="1:2" s="4" customFormat="1" ht="15.75">
      <c r="A29" s="4" t="s">
        <v>10</v>
      </c>
      <c r="B29" s="4" t="s">
        <v>11</v>
      </c>
    </row>
    <row r="30" spans="1:4" ht="12.75">
      <c r="A30" t="s">
        <v>37</v>
      </c>
      <c r="D30">
        <f>'2010'!D62</f>
        <v>169880.5</v>
      </c>
    </row>
    <row r="31" spans="1:4" ht="12.75">
      <c r="A31" s="2" t="s">
        <v>12</v>
      </c>
      <c r="B31" s="86" t="s">
        <v>13</v>
      </c>
      <c r="C31" s="86"/>
      <c r="D31" s="2" t="s">
        <v>14</v>
      </c>
    </row>
    <row r="32" spans="1:4" ht="12.75">
      <c r="A32" s="3">
        <v>40544</v>
      </c>
      <c r="B32" s="1" t="s">
        <v>34</v>
      </c>
      <c r="C32" s="1"/>
      <c r="D32" s="1">
        <f>18000-17800</f>
        <v>200</v>
      </c>
    </row>
    <row r="33" spans="1:4" ht="12.75">
      <c r="A33" s="3">
        <v>40634</v>
      </c>
      <c r="B33" s="1" t="s">
        <v>38</v>
      </c>
      <c r="C33" s="1"/>
      <c r="D33" s="1">
        <v>7800</v>
      </c>
    </row>
    <row r="34" spans="1:4" ht="12.75">
      <c r="A34" s="3">
        <v>40575</v>
      </c>
      <c r="B34" s="1" t="s">
        <v>40</v>
      </c>
      <c r="C34" s="1"/>
      <c r="D34" s="1">
        <v>8217.55</v>
      </c>
    </row>
    <row r="35" spans="1:4" ht="12.75">
      <c r="A35" s="3">
        <v>40817</v>
      </c>
      <c r="B35" s="1" t="s">
        <v>47</v>
      </c>
      <c r="C35" s="1"/>
      <c r="D35" s="1">
        <v>4299.73</v>
      </c>
    </row>
    <row r="36" spans="1:4" ht="12.75">
      <c r="A36" s="10">
        <v>40817</v>
      </c>
      <c r="B36" s="1" t="s">
        <v>42</v>
      </c>
      <c r="C36" s="1"/>
      <c r="D36" s="1">
        <v>623455</v>
      </c>
    </row>
    <row r="37" spans="1:4" ht="12.75">
      <c r="A37" s="10">
        <v>40817</v>
      </c>
      <c r="B37" s="1" t="s">
        <v>43</v>
      </c>
      <c r="C37" s="1"/>
      <c r="D37" s="1">
        <v>23709</v>
      </c>
    </row>
    <row r="38" spans="1:4" ht="12.75">
      <c r="A38" s="10">
        <v>40878</v>
      </c>
      <c r="B38" s="1" t="s">
        <v>51</v>
      </c>
      <c r="C38" s="1"/>
      <c r="D38" s="1">
        <v>171928</v>
      </c>
    </row>
    <row r="39" spans="1:4" ht="12.75">
      <c r="A39" s="10"/>
      <c r="B39" s="1"/>
      <c r="C39" s="1"/>
      <c r="D39" s="1"/>
    </row>
    <row r="40" spans="1:4" ht="12.75">
      <c r="A40" s="10"/>
      <c r="B40" s="1"/>
      <c r="C40" s="1"/>
      <c r="D40" s="1"/>
    </row>
    <row r="41" spans="1:4" ht="12.75">
      <c r="A41" s="10"/>
      <c r="B41" s="1"/>
      <c r="C41" s="1"/>
      <c r="D41" s="1"/>
    </row>
    <row r="42" spans="1:4" ht="12.75">
      <c r="A42" s="10"/>
      <c r="B42" s="1"/>
      <c r="C42" s="1"/>
      <c r="D42" s="1"/>
    </row>
    <row r="43" spans="1:4" ht="12.75">
      <c r="A43" s="10"/>
      <c r="B43" s="1"/>
      <c r="C43" s="1"/>
      <c r="D43" s="1"/>
    </row>
    <row r="44" spans="1:4" ht="12.75">
      <c r="A44" s="10"/>
      <c r="B44" s="1"/>
      <c r="C44" s="1"/>
      <c r="D44" s="1"/>
    </row>
    <row r="45" spans="1:4" ht="12.75">
      <c r="A45" s="10"/>
      <c r="B45" s="1"/>
      <c r="C45" s="1"/>
      <c r="D45" s="1"/>
    </row>
    <row r="46" spans="1:4" ht="12.75">
      <c r="A46" s="10"/>
      <c r="B46" s="1"/>
      <c r="C46" s="1"/>
      <c r="D46" s="1"/>
    </row>
    <row r="47" spans="1:4" ht="12.75">
      <c r="A47" s="10"/>
      <c r="B47" s="1"/>
      <c r="C47" s="1"/>
      <c r="D47" s="1"/>
    </row>
    <row r="48" spans="1:4" ht="12.75">
      <c r="A48" s="10"/>
      <c r="B48" s="1"/>
      <c r="C48" s="1"/>
      <c r="D48" s="1"/>
    </row>
    <row r="49" spans="1:4" ht="12.75">
      <c r="A49" s="10"/>
      <c r="B49" s="1"/>
      <c r="C49" s="1"/>
      <c r="D49" s="1"/>
    </row>
    <row r="50" spans="1:4" ht="12.75">
      <c r="A50" s="10"/>
      <c r="B50" s="1"/>
      <c r="C50" s="1"/>
      <c r="D50" s="1"/>
    </row>
    <row r="51" spans="1:4" ht="12.75">
      <c r="A51" s="10"/>
      <c r="B51" s="1"/>
      <c r="C51" s="1"/>
      <c r="D51" s="1"/>
    </row>
    <row r="52" spans="1:4" ht="12.75">
      <c r="A52" s="10"/>
      <c r="B52" s="1"/>
      <c r="C52" s="1"/>
      <c r="D52" s="1"/>
    </row>
    <row r="53" spans="1:4" ht="12.75">
      <c r="A53" s="10"/>
      <c r="B53" s="1"/>
      <c r="C53" s="1"/>
      <c r="D53" s="1"/>
    </row>
    <row r="54" spans="1:4" ht="12.75">
      <c r="A54" s="10"/>
      <c r="B54" s="1"/>
      <c r="C54" s="1"/>
      <c r="D54" s="1"/>
    </row>
    <row r="55" spans="1:4" ht="12.75">
      <c r="A55" s="10"/>
      <c r="B55" s="1"/>
      <c r="C55" s="1"/>
      <c r="D55" s="1"/>
    </row>
    <row r="56" spans="1:4" ht="12.75">
      <c r="A56" s="10"/>
      <c r="B56" s="1"/>
      <c r="C56" s="1"/>
      <c r="D56" s="1"/>
    </row>
    <row r="57" spans="1:4" ht="12.75">
      <c r="A57" s="10"/>
      <c r="B57" s="1"/>
      <c r="C57" s="1"/>
      <c r="D57" s="1"/>
    </row>
    <row r="58" spans="1:4" ht="12.75">
      <c r="A58" s="10"/>
      <c r="B58" s="1"/>
      <c r="C58" s="1"/>
      <c r="D58" s="1"/>
    </row>
    <row r="59" spans="1:4" ht="12.75">
      <c r="A59" s="10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839609.28</v>
      </c>
    </row>
    <row r="62" spans="1:4" ht="12.75">
      <c r="A62" t="s">
        <v>20</v>
      </c>
      <c r="D62">
        <f>D30+D61</f>
        <v>1009489.78</v>
      </c>
    </row>
    <row r="64" spans="1:2" s="4" customFormat="1" ht="15.75">
      <c r="A64" s="4" t="s">
        <v>15</v>
      </c>
      <c r="B64" s="4" t="s">
        <v>16</v>
      </c>
    </row>
    <row r="67" spans="1:4" ht="12.75">
      <c r="A67" s="1" t="s">
        <v>4</v>
      </c>
      <c r="B67" s="1" t="s">
        <v>17</v>
      </c>
      <c r="C67" s="1" t="s">
        <v>18</v>
      </c>
      <c r="D67" s="1" t="s">
        <v>19</v>
      </c>
    </row>
    <row r="68" spans="1:4" ht="12.75">
      <c r="A68" s="1"/>
      <c r="B68" s="1"/>
      <c r="C68" s="1"/>
      <c r="D68" s="1"/>
    </row>
    <row r="69" spans="1:4" ht="12.75">
      <c r="A69" s="2" t="s">
        <v>44</v>
      </c>
      <c r="B69" s="6">
        <f>C23</f>
        <v>1012777.3500000001</v>
      </c>
      <c r="C69" s="2">
        <f>D62</f>
        <v>1009489.78</v>
      </c>
      <c r="D69" s="6">
        <f>B69-C69</f>
        <v>3287.570000000065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"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22">
      <selection activeCell="C22" sqref="C22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29.00390625" style="0" customWidth="1"/>
    <col min="4" max="4" width="28.28125" style="0" customWidth="1"/>
  </cols>
  <sheetData>
    <row r="1" ht="12.75">
      <c r="A1" t="s">
        <v>22</v>
      </c>
    </row>
    <row r="3" spans="1:2" ht="12.75">
      <c r="A3" t="s">
        <v>1</v>
      </c>
      <c r="B3" t="s">
        <v>24</v>
      </c>
    </row>
    <row r="4" spans="1:3" ht="12.75">
      <c r="A4" t="s">
        <v>0</v>
      </c>
      <c r="C4" t="s">
        <v>25</v>
      </c>
    </row>
    <row r="5" spans="1:3" ht="12.75">
      <c r="A5" t="s">
        <v>9</v>
      </c>
      <c r="C5" t="s">
        <v>21</v>
      </c>
    </row>
    <row r="7" spans="1:2" s="4" customFormat="1" ht="15.75">
      <c r="A7" s="4" t="s">
        <v>2</v>
      </c>
      <c r="B7" s="4" t="s">
        <v>3</v>
      </c>
    </row>
    <row r="8" spans="2:4" ht="12.75">
      <c r="B8" s="7"/>
      <c r="C8" s="7"/>
      <c r="D8" s="7"/>
    </row>
    <row r="9" spans="1:4" ht="12.75">
      <c r="A9" s="2" t="s">
        <v>4</v>
      </c>
      <c r="B9" s="2" t="s">
        <v>5</v>
      </c>
      <c r="C9" s="2" t="s">
        <v>6</v>
      </c>
      <c r="D9" s="2" t="s">
        <v>7</v>
      </c>
    </row>
    <row r="10" spans="1:4" ht="12.75">
      <c r="A10" s="3">
        <v>40179</v>
      </c>
      <c r="B10" s="8"/>
      <c r="C10" s="8"/>
      <c r="D10" s="5">
        <f>D8+B10-C10</f>
        <v>0</v>
      </c>
    </row>
    <row r="11" spans="1:4" ht="12.75">
      <c r="A11" s="3">
        <v>40210</v>
      </c>
      <c r="B11" s="8"/>
      <c r="C11" s="8"/>
      <c r="D11" s="5">
        <f aca="true" t="shared" si="0" ref="D11:D21">D10+B11-C11</f>
        <v>0</v>
      </c>
    </row>
    <row r="12" spans="1:4" ht="12.75">
      <c r="A12" s="3">
        <v>40238</v>
      </c>
      <c r="B12" s="8"/>
      <c r="C12" s="8"/>
      <c r="D12" s="5">
        <f t="shared" si="0"/>
        <v>0</v>
      </c>
    </row>
    <row r="13" spans="1:4" ht="12.75">
      <c r="A13" s="3">
        <v>40269</v>
      </c>
      <c r="B13" s="9">
        <v>18365.17</v>
      </c>
      <c r="C13" s="9"/>
      <c r="D13" s="5">
        <f t="shared" si="0"/>
        <v>18365.17</v>
      </c>
    </row>
    <row r="14" spans="1:4" ht="12.75">
      <c r="A14" s="3">
        <v>40299</v>
      </c>
      <c r="B14" s="9">
        <v>18365.17</v>
      </c>
      <c r="C14" s="9">
        <v>12601.14</v>
      </c>
      <c r="D14" s="5">
        <f t="shared" si="0"/>
        <v>24129.199999999997</v>
      </c>
    </row>
    <row r="15" spans="1:4" ht="12.75">
      <c r="A15" s="3">
        <v>40330</v>
      </c>
      <c r="B15" s="9">
        <v>18365.17</v>
      </c>
      <c r="C15" s="9">
        <v>18823.65</v>
      </c>
      <c r="D15" s="5">
        <f t="shared" si="0"/>
        <v>23670.719999999994</v>
      </c>
    </row>
    <row r="16" spans="1:4" ht="12.75">
      <c r="A16" s="3">
        <v>40360</v>
      </c>
      <c r="B16" s="9">
        <v>18365.17</v>
      </c>
      <c r="C16" s="9">
        <v>17184.59</v>
      </c>
      <c r="D16" s="5">
        <f t="shared" si="0"/>
        <v>24851.299999999992</v>
      </c>
    </row>
    <row r="17" spans="1:4" ht="12.75">
      <c r="A17" s="3">
        <v>40391</v>
      </c>
      <c r="B17" s="9">
        <v>18365.17</v>
      </c>
      <c r="C17" s="9">
        <v>20573.43</v>
      </c>
      <c r="D17" s="5">
        <f t="shared" si="0"/>
        <v>22643.039999999986</v>
      </c>
    </row>
    <row r="18" spans="1:4" ht="12.75">
      <c r="A18" s="3">
        <v>40422</v>
      </c>
      <c r="B18" s="9">
        <v>18365.17</v>
      </c>
      <c r="C18" s="9">
        <v>15732.69</v>
      </c>
      <c r="D18" s="5">
        <f t="shared" si="0"/>
        <v>25275.519999999982</v>
      </c>
    </row>
    <row r="19" spans="1:4" ht="12.75">
      <c r="A19" s="3">
        <v>40452</v>
      </c>
      <c r="B19" s="9">
        <v>18365.17</v>
      </c>
      <c r="C19" s="9">
        <v>17097.44</v>
      </c>
      <c r="D19" s="5">
        <f t="shared" si="0"/>
        <v>26543.24999999998</v>
      </c>
    </row>
    <row r="20" spans="1:4" ht="12.75">
      <c r="A20" s="3">
        <v>40483</v>
      </c>
      <c r="B20" s="9">
        <v>18365.17</v>
      </c>
      <c r="C20" s="9">
        <v>17107.73</v>
      </c>
      <c r="D20" s="5">
        <f t="shared" si="0"/>
        <v>27800.689999999984</v>
      </c>
    </row>
    <row r="21" spans="1:4" ht="12.75">
      <c r="A21" s="3">
        <v>40513</v>
      </c>
      <c r="B21" s="5">
        <v>18365.17</v>
      </c>
      <c r="C21" s="5">
        <v>15165.41</v>
      </c>
      <c r="D21" s="5">
        <f t="shared" si="0"/>
        <v>31000.449999999986</v>
      </c>
    </row>
    <row r="22" spans="1:4" ht="12.75">
      <c r="A22" s="2" t="s">
        <v>8</v>
      </c>
      <c r="B22" s="5">
        <f>SUM(B10:B21)+B25</f>
        <v>176101.36999999997</v>
      </c>
      <c r="C22" s="5">
        <f>SUM(C10:C21)+C25</f>
        <v>145100.91999999998</v>
      </c>
      <c r="D22" s="5">
        <f>D8+B22-C22</f>
        <v>31000.449999999983</v>
      </c>
    </row>
    <row r="23" spans="1:4" ht="12.75">
      <c r="A23" t="s">
        <v>20</v>
      </c>
      <c r="B23" s="7">
        <f>B8+B22</f>
        <v>176101.36999999997</v>
      </c>
      <c r="C23" s="7">
        <f>C8+C22</f>
        <v>145100.91999999998</v>
      </c>
      <c r="D23" s="7">
        <f>B23-C23</f>
        <v>31000.449999999983</v>
      </c>
    </row>
    <row r="25" spans="1:3" ht="12.75">
      <c r="A25" t="s">
        <v>28</v>
      </c>
      <c r="B25">
        <v>10814.84</v>
      </c>
      <c r="C25">
        <f>6209.28+4605.56</f>
        <v>10814.84</v>
      </c>
    </row>
    <row r="26" ht="12.75">
      <c r="A26" t="s">
        <v>27</v>
      </c>
    </row>
    <row r="29" spans="1:2" s="4" customFormat="1" ht="15.75">
      <c r="A29" s="4" t="s">
        <v>10</v>
      </c>
      <c r="B29" s="4" t="s">
        <v>11</v>
      </c>
    </row>
    <row r="30" ht="12.75">
      <c r="A30" t="s">
        <v>23</v>
      </c>
    </row>
    <row r="31" spans="1:4" ht="12.75">
      <c r="A31" s="2" t="s">
        <v>12</v>
      </c>
      <c r="B31" s="86" t="s">
        <v>13</v>
      </c>
      <c r="C31" s="86"/>
      <c r="D31" s="2" t="s">
        <v>14</v>
      </c>
    </row>
    <row r="32" spans="1:4" ht="12.75">
      <c r="A32" s="3">
        <v>40330</v>
      </c>
      <c r="B32" s="1" t="s">
        <v>26</v>
      </c>
      <c r="C32" s="1"/>
      <c r="D32" s="1">
        <v>13200</v>
      </c>
    </row>
    <row r="33" spans="1:4" ht="12.75">
      <c r="A33" s="3">
        <v>40330</v>
      </c>
      <c r="B33" s="1" t="s">
        <v>29</v>
      </c>
      <c r="C33" s="1"/>
      <c r="D33" s="1">
        <v>15686</v>
      </c>
    </row>
    <row r="34" spans="1:4" ht="12.75">
      <c r="A34" s="3">
        <v>40330</v>
      </c>
      <c r="B34" s="1" t="s">
        <v>30</v>
      </c>
      <c r="C34" s="1"/>
      <c r="D34" s="1">
        <v>10982</v>
      </c>
    </row>
    <row r="35" spans="1:4" ht="12.75">
      <c r="A35" s="3">
        <v>40452</v>
      </c>
      <c r="B35" s="1" t="s">
        <v>31</v>
      </c>
      <c r="C35" s="1"/>
      <c r="D35" s="1">
        <v>3100</v>
      </c>
    </row>
    <row r="36" spans="1:4" ht="12.75">
      <c r="A36" s="10">
        <v>40452</v>
      </c>
      <c r="B36" s="1" t="s">
        <v>32</v>
      </c>
      <c r="C36" s="1"/>
      <c r="D36" s="1">
        <v>121000</v>
      </c>
    </row>
    <row r="37" spans="1:4" ht="12.75">
      <c r="A37" s="10">
        <v>40513</v>
      </c>
      <c r="B37" s="1" t="s">
        <v>39</v>
      </c>
      <c r="C37" s="1"/>
      <c r="D37" s="1">
        <v>5912.5</v>
      </c>
    </row>
    <row r="38" spans="1:4" ht="12.75">
      <c r="A38" s="10"/>
      <c r="B38" s="1"/>
      <c r="C38" s="1"/>
      <c r="D38" s="1"/>
    </row>
    <row r="39" spans="1:4" ht="12.75">
      <c r="A39" s="10"/>
      <c r="B39" s="1"/>
      <c r="C39" s="1"/>
      <c r="D39" s="1"/>
    </row>
    <row r="40" spans="1:4" ht="12.75">
      <c r="A40" s="10"/>
      <c r="B40" s="1"/>
      <c r="C40" s="1"/>
      <c r="D40" s="1"/>
    </row>
    <row r="41" spans="1:4" ht="12.75">
      <c r="A41" s="10"/>
      <c r="B41" s="1"/>
      <c r="C41" s="1"/>
      <c r="D41" s="1"/>
    </row>
    <row r="42" spans="1:4" ht="12.75">
      <c r="A42" s="10"/>
      <c r="B42" s="1"/>
      <c r="C42" s="1"/>
      <c r="D42" s="1"/>
    </row>
    <row r="43" spans="1:4" ht="12.75">
      <c r="A43" s="10"/>
      <c r="B43" s="1"/>
      <c r="C43" s="1"/>
      <c r="D43" s="1"/>
    </row>
    <row r="44" spans="1:4" ht="12.75">
      <c r="A44" s="10"/>
      <c r="B44" s="1"/>
      <c r="C44" s="1"/>
      <c r="D44" s="1"/>
    </row>
    <row r="45" spans="1:4" ht="12.75">
      <c r="A45" s="10"/>
      <c r="B45" s="1"/>
      <c r="C45" s="1"/>
      <c r="D45" s="1"/>
    </row>
    <row r="46" spans="1:4" ht="12.75">
      <c r="A46" s="10"/>
      <c r="B46" s="1"/>
      <c r="C46" s="1"/>
      <c r="D46" s="1"/>
    </row>
    <row r="47" spans="1:4" ht="12.75">
      <c r="A47" s="10"/>
      <c r="B47" s="1"/>
      <c r="C47" s="1"/>
      <c r="D47" s="1"/>
    </row>
    <row r="48" spans="1:4" ht="12.75">
      <c r="A48" s="10"/>
      <c r="B48" s="1"/>
      <c r="C48" s="1"/>
      <c r="D48" s="1"/>
    </row>
    <row r="49" spans="1:4" ht="12.75">
      <c r="A49" s="10"/>
      <c r="B49" s="1"/>
      <c r="C49" s="1"/>
      <c r="D49" s="1"/>
    </row>
    <row r="50" spans="1:4" ht="12.75">
      <c r="A50" s="10"/>
      <c r="B50" s="1"/>
      <c r="C50" s="1"/>
      <c r="D50" s="1"/>
    </row>
    <row r="51" spans="1:4" ht="12.75">
      <c r="A51" s="10"/>
      <c r="B51" s="1"/>
      <c r="C51" s="1"/>
      <c r="D51" s="1"/>
    </row>
    <row r="52" spans="1:4" ht="12.75">
      <c r="A52" s="10"/>
      <c r="B52" s="1"/>
      <c r="C52" s="1"/>
      <c r="D52" s="1"/>
    </row>
    <row r="53" spans="1:4" ht="12.75">
      <c r="A53" s="10"/>
      <c r="B53" s="1"/>
      <c r="C53" s="1"/>
      <c r="D53" s="1"/>
    </row>
    <row r="54" spans="1:4" ht="12.75">
      <c r="A54" s="10"/>
      <c r="B54" s="1"/>
      <c r="C54" s="1"/>
      <c r="D54" s="1"/>
    </row>
    <row r="55" spans="1:4" ht="12.75">
      <c r="A55" s="10"/>
      <c r="B55" s="1"/>
      <c r="C55" s="1"/>
      <c r="D55" s="1"/>
    </row>
    <row r="56" spans="1:4" ht="12.75">
      <c r="A56" s="10"/>
      <c r="B56" s="1"/>
      <c r="C56" s="1"/>
      <c r="D56" s="1"/>
    </row>
    <row r="57" spans="1:4" ht="12.75">
      <c r="A57" s="10"/>
      <c r="B57" s="1"/>
      <c r="C57" s="1"/>
      <c r="D57" s="1"/>
    </row>
    <row r="58" spans="1:4" ht="12.75">
      <c r="A58" s="10"/>
      <c r="B58" s="1"/>
      <c r="C58" s="1"/>
      <c r="D58" s="1"/>
    </row>
    <row r="59" spans="1:4" ht="12.75">
      <c r="A59" s="10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2" t="s">
        <v>8</v>
      </c>
      <c r="B61" s="1"/>
      <c r="C61" s="1"/>
      <c r="D61" s="1">
        <f>SUM(D32:D60)</f>
        <v>169880.5</v>
      </c>
    </row>
    <row r="62" spans="1:4" ht="12.75">
      <c r="A62" t="s">
        <v>20</v>
      </c>
      <c r="D62">
        <f>D30+D61</f>
        <v>169880.5</v>
      </c>
    </row>
    <row r="64" spans="1:2" s="4" customFormat="1" ht="15.75">
      <c r="A64" s="4" t="s">
        <v>15</v>
      </c>
      <c r="B64" s="4" t="s">
        <v>16</v>
      </c>
    </row>
    <row r="67" spans="1:4" ht="12.75">
      <c r="A67" s="1" t="s">
        <v>4</v>
      </c>
      <c r="B67" s="1" t="s">
        <v>17</v>
      </c>
      <c r="C67" s="1" t="s">
        <v>18</v>
      </c>
      <c r="D67" s="1" t="s">
        <v>19</v>
      </c>
    </row>
    <row r="68" spans="1:4" ht="12.75">
      <c r="A68" s="1"/>
      <c r="B68" s="1"/>
      <c r="C68" s="1"/>
      <c r="D68" s="1"/>
    </row>
    <row r="69" spans="1:4" ht="12.75">
      <c r="A69" s="2" t="s">
        <v>33</v>
      </c>
      <c r="B69" s="6">
        <f>C23</f>
        <v>145100.91999999998</v>
      </c>
      <c r="C69" s="2">
        <f>D62</f>
        <v>169880.5</v>
      </c>
      <c r="D69" s="6">
        <f>B69-C69</f>
        <v>-24779.580000000016</v>
      </c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</sheetData>
  <sheetProtection/>
  <mergeCells count="1"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2016-03-10T02:37:45Z</cp:lastPrinted>
  <dcterms:created xsi:type="dcterms:W3CDTF">1996-10-08T23:32:33Z</dcterms:created>
  <dcterms:modified xsi:type="dcterms:W3CDTF">2016-03-10T02:38:03Z</dcterms:modified>
  <cp:category/>
  <cp:version/>
  <cp:contentType/>
  <cp:contentStatus/>
</cp:coreProperties>
</file>